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40" windowHeight="11190"/>
  </bookViews>
  <sheets>
    <sheet name="2014-2015 ÖZ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O45" i="1"/>
  <c r="M41"/>
  <c r="N41" s="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N39" s="1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N37" s="1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N35" s="1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M33" s="1"/>
  <c r="N33" s="1"/>
  <c r="B33"/>
  <c r="L32"/>
  <c r="K32"/>
  <c r="J32"/>
  <c r="I32"/>
  <c r="H32"/>
  <c r="G32"/>
  <c r="F32"/>
  <c r="E32"/>
  <c r="D32"/>
  <c r="C32"/>
  <c r="B32"/>
  <c r="M32" s="1"/>
  <c r="N32" s="1"/>
  <c r="L31"/>
  <c r="K31"/>
  <c r="J31"/>
  <c r="I31"/>
  <c r="H31"/>
  <c r="G31"/>
  <c r="F31"/>
  <c r="E31"/>
  <c r="D31"/>
  <c r="C31"/>
  <c r="M31" s="1"/>
  <c r="N31" s="1"/>
  <c r="B31"/>
  <c r="L30"/>
  <c r="L42" s="1"/>
  <c r="K30"/>
  <c r="K42" s="1"/>
  <c r="J30"/>
  <c r="J42" s="1"/>
  <c r="I30"/>
  <c r="I42" s="1"/>
  <c r="H30"/>
  <c r="H42" s="1"/>
  <c r="G30"/>
  <c r="G42" s="1"/>
  <c r="F30"/>
  <c r="F42" s="1"/>
  <c r="E30"/>
  <c r="E42" s="1"/>
  <c r="D30"/>
  <c r="D42" s="1"/>
  <c r="C30"/>
  <c r="C42" s="1"/>
  <c r="B30"/>
  <c r="M30" s="1"/>
  <c r="L24"/>
  <c r="K24"/>
  <c r="J24"/>
  <c r="I24"/>
  <c r="H24"/>
  <c r="G24"/>
  <c r="F24"/>
  <c r="E24"/>
  <c r="D24"/>
  <c r="C24"/>
  <c r="B24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M24" s="1"/>
  <c r="O30" l="1"/>
  <c r="N30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N34"/>
  <c r="N36"/>
  <c r="N38"/>
  <c r="N40"/>
  <c r="B42"/>
  <c r="M42" s="1"/>
  <c r="N12"/>
  <c r="O31" l="1"/>
  <c r="P30"/>
  <c r="O21"/>
  <c r="P21" l="1"/>
  <c r="O22"/>
  <c r="O32"/>
  <c r="P31"/>
  <c r="O33" l="1"/>
  <c r="P32"/>
  <c r="P22"/>
  <c r="O23"/>
  <c r="P23" s="1"/>
  <c r="O34" l="1"/>
  <c r="P33"/>
  <c r="O35" l="1"/>
  <c r="P34"/>
  <c r="O36" l="1"/>
  <c r="P35"/>
  <c r="O37" l="1"/>
  <c r="P36"/>
  <c r="O38" l="1"/>
  <c r="P37"/>
  <c r="O39" l="1"/>
  <c r="P38"/>
  <c r="O40" l="1"/>
  <c r="P39"/>
  <c r="O41" l="1"/>
  <c r="P41" s="1"/>
  <c r="P40"/>
</calcChain>
</file>

<file path=xl/sharedStrings.xml><?xml version="1.0" encoding="utf-8"?>
<sst xmlns="http://schemas.openxmlformats.org/spreadsheetml/2006/main" count="66" uniqueCount="40">
  <si>
    <t>T.C.</t>
  </si>
  <si>
    <t>MUĞLA VALİLİĞİ</t>
  </si>
  <si>
    <t>İl Kültür ve Turizm Müdürlüğü</t>
  </si>
  <si>
    <t>2014 YILINDA MUĞLA İLİ GÜMRÜK KAPILARINDAN ÜLKEMİZE GİRİŞ YAPAN TURİSTLERİN AYLARA VE HUDUT KAPILARINA GÖRE DAĞILIMI</t>
  </si>
  <si>
    <t>HUDUT KAPISI</t>
  </si>
  <si>
    <t>DALAMAN HAVALİMNI</t>
  </si>
  <si>
    <t>MİLAS-BOD HAVALİMAN</t>
  </si>
  <si>
    <t xml:space="preserve">MARMARİS LİMANI  </t>
  </si>
  <si>
    <t>BOZBURUN LİMANI</t>
  </si>
  <si>
    <t xml:space="preserve">BODRUM LİMANI </t>
  </si>
  <si>
    <t>MANTARBURNU LİMANI</t>
  </si>
  <si>
    <t>FETHİYE LİMANI</t>
  </si>
  <si>
    <t>DATÇA LİMANI</t>
  </si>
  <si>
    <t>GÜLLÜK LİMANI</t>
  </si>
  <si>
    <t>TURGUT REİS LİMANI</t>
  </si>
  <si>
    <t>YALI     KAVAK  LİMANI</t>
  </si>
  <si>
    <t xml:space="preserve">AYLIK </t>
  </si>
  <si>
    <t>AYLIK ARTIŞ %</t>
  </si>
  <si>
    <t>AYLARIN TOPLAMI</t>
  </si>
  <si>
    <t>GENEL ARTIŞ 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</si>
  <si>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</si>
  <si>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</si>
  <si>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</si>
  <si>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</si>
  <si>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</si>
  <si>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</si>
  <si>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</si>
  <si>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</si>
  <si>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</si>
  <si>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</si>
  <si>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</si>
  <si>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</si>
  <si>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</si>
  <si>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2015 YILINDA MUĞLA İLİ GÜMRÜK KAPILARINDAN ÜLKEMİZE GİRİŞ YAPAN TURİSTLERİN AYLARA VE HUDUT KAPILARINA GÖRE DAĞILIMI</t>
  </si>
  <si>
    <t>MİLAS-BODRUM HAVALİMAN</t>
  </si>
  <si>
    <t>MARMARİS LİMANI</t>
  </si>
  <si>
    <t>BODRUM LİMANI</t>
  </si>
  <si>
    <t>BİLGİLER, MUĞLA EMNİYET MÜDÜRLÜĞÜ PASAPORT ŞUBE MÜDÜRLÜĞÜNDEN VE HAVALİMANLARI YER HİZMET KURULUŞLARI İLE LİMAN BAŞKANLIKLARINDAN SAĞLANARAK MUĞLA İL KÜLTÜR VE TURİZM MÜDÜRLÜĞÜNCE KÜBRA KAYRAK TARAFINDAN HAZIRLANMIŞTIR.</t>
  </si>
  <si>
    <t>BİLGİLER  YAZDIRILDIĞI  TARİHTEN  ÖNCEKİ  AYLARI  KAPSAR.   KAYITLARDAN YAZDIRILDIĞI TARİH:</t>
  </si>
  <si>
    <t xml:space="preserve">TELEFON: 0252 - 214 12 61 FAKS: 0252 - 214 12 44   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</si>
</sst>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name val="Times New Roman"/>
      <family val="1"/>
      <charset val="162"/>
    </font>
    <font>
      <sz val="7"/>
      <name val="Times New Roman"/>
      <family val="1"/>
      <charset val="162"/>
    </font>
    <font>
      <sz val="7"/>
      <name val="Sylfaen"/>
      <family val="1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10"/>
      <name val="Times New Roman"/>
      <family val="1"/>
      <charset val="162"/>
    </font>
    <font>
      <b/>
      <sz val="9"/>
      <color indexed="10"/>
      <name val="Times New Roman"/>
      <family val="1"/>
      <charset val="162"/>
    </font>
    <font>
      <sz val="1"/>
      <name val="Times New Roman"/>
      <family val="1"/>
      <charset val="162"/>
    </font>
    <font>
      <b/>
      <sz val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4" fillId="0" borderId="0" xfId="0" applyFont="1"/>
    <xf numFmtId="0" fontId="3" fillId="0" borderId="7" xfId="0" applyFont="1" applyBorder="1" applyProtection="1">
      <protection hidden="1"/>
    </xf>
    <xf numFmtId="3" fontId="1" fillId="0" borderId="7" xfId="0" applyNumberFormat="1" applyFont="1" applyFill="1" applyBorder="1" applyProtection="1">
      <protection hidden="1"/>
    </xf>
    <xf numFmtId="9" fontId="1" fillId="0" borderId="7" xfId="0" applyNumberFormat="1" applyFont="1" applyBorder="1" applyProtection="1">
      <protection hidden="1"/>
    </xf>
    <xf numFmtId="3" fontId="1" fillId="0" borderId="7" xfId="0" applyNumberFormat="1" applyFont="1" applyBorder="1" applyProtection="1"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Border="1" applyProtection="1">
      <protection hidden="1"/>
    </xf>
    <xf numFmtId="3" fontId="1" fillId="0" borderId="8" xfId="0" applyNumberFormat="1" applyFont="1" applyFill="1" applyBorder="1" applyProtection="1">
      <protection hidden="1"/>
    </xf>
    <xf numFmtId="3" fontId="1" fillId="0" borderId="8" xfId="0" applyNumberFormat="1" applyFont="1" applyFill="1" applyBorder="1" applyAlignment="1" applyProtection="1">
      <protection hidden="1"/>
    </xf>
    <xf numFmtId="9" fontId="2" fillId="0" borderId="8" xfId="0" applyNumberFormat="1" applyFont="1" applyFill="1" applyBorder="1" applyProtection="1">
      <protection hidden="1"/>
    </xf>
    <xf numFmtId="3" fontId="8" fillId="0" borderId="8" xfId="0" applyNumberFormat="1" applyFont="1" applyFill="1" applyBorder="1" applyProtection="1">
      <protection hidden="1"/>
    </xf>
    <xf numFmtId="9" fontId="8" fillId="0" borderId="8" xfId="0" applyNumberFormat="1" applyFont="1" applyFill="1" applyBorder="1" applyProtection="1">
      <protection hidden="1"/>
    </xf>
    <xf numFmtId="0" fontId="9" fillId="0" borderId="0" xfId="0" applyFont="1"/>
    <xf numFmtId="3" fontId="1" fillId="0" borderId="8" xfId="0" applyNumberFormat="1" applyFont="1" applyBorder="1" applyProtection="1">
      <protection hidden="1"/>
    </xf>
    <xf numFmtId="3" fontId="1" fillId="0" borderId="8" xfId="0" applyNumberFormat="1" applyFont="1" applyBorder="1" applyAlignment="1" applyProtection="1">
      <protection hidden="1"/>
    </xf>
    <xf numFmtId="3" fontId="2" fillId="0" borderId="0" xfId="0" applyNumberFormat="1" applyFont="1"/>
    <xf numFmtId="3" fontId="10" fillId="0" borderId="8" xfId="0" applyNumberFormat="1" applyFont="1" applyFill="1" applyBorder="1" applyProtection="1">
      <protection hidden="1"/>
    </xf>
    <xf numFmtId="9" fontId="1" fillId="0" borderId="8" xfId="0" applyNumberFormat="1" applyFont="1" applyBorder="1" applyProtection="1">
      <protection hidden="1"/>
    </xf>
    <xf numFmtId="3" fontId="11" fillId="0" borderId="0" xfId="0" applyNumberFormat="1" applyFont="1" applyBorder="1" applyProtection="1">
      <protection hidden="1"/>
    </xf>
    <xf numFmtId="3" fontId="11" fillId="0" borderId="2" xfId="0" applyNumberFormat="1" applyFont="1" applyBorder="1" applyAlignment="1" applyProtection="1">
      <protection hidden="1"/>
    </xf>
    <xf numFmtId="3" fontId="11" fillId="0" borderId="0" xfId="0" applyNumberFormat="1" applyFont="1" applyFill="1" applyBorder="1" applyProtection="1">
      <protection hidden="1"/>
    </xf>
    <xf numFmtId="1" fontId="2" fillId="0" borderId="0" xfId="0" applyNumberFormat="1" applyFont="1" applyBorder="1" applyProtection="1">
      <protection hidden="1"/>
    </xf>
    <xf numFmtId="3" fontId="2" fillId="0" borderId="0" xfId="0" applyNumberFormat="1" applyFont="1" applyBorder="1" applyProtection="1">
      <protection hidden="1"/>
    </xf>
    <xf numFmtId="9" fontId="1" fillId="0" borderId="0" xfId="0" applyNumberFormat="1" applyFont="1" applyBorder="1" applyProtection="1">
      <protection hidden="1"/>
    </xf>
    <xf numFmtId="3" fontId="11" fillId="0" borderId="5" xfId="0" applyNumberFormat="1" applyFont="1" applyBorder="1" applyAlignment="1" applyProtection="1">
      <protection hidden="1"/>
    </xf>
    <xf numFmtId="3" fontId="11" fillId="0" borderId="0" xfId="0" applyNumberFormat="1" applyFont="1"/>
    <xf numFmtId="3" fontId="2" fillId="0" borderId="0" xfId="0" applyNumberFormat="1" applyFont="1" applyFill="1" applyBorder="1" applyProtection="1">
      <protection hidden="1"/>
    </xf>
    <xf numFmtId="3" fontId="1" fillId="0" borderId="0" xfId="0" applyNumberFormat="1" applyFont="1" applyBorder="1" applyProtection="1">
      <protection hidden="1"/>
    </xf>
    <xf numFmtId="49" fontId="5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Protection="1">
      <protection hidden="1"/>
    </xf>
    <xf numFmtId="9" fontId="11" fillId="0" borderId="8" xfId="0" applyNumberFormat="1" applyFont="1" applyFill="1" applyBorder="1" applyProtection="1">
      <protection hidden="1"/>
    </xf>
    <xf numFmtId="3" fontId="12" fillId="0" borderId="8" xfId="0" applyNumberFormat="1" applyFont="1" applyFill="1" applyBorder="1" applyProtection="1">
      <protection hidden="1"/>
    </xf>
    <xf numFmtId="9" fontId="12" fillId="0" borderId="8" xfId="0" applyNumberFormat="1" applyFont="1" applyFill="1" applyBorder="1" applyProtection="1">
      <protection hidden="1"/>
    </xf>
    <xf numFmtId="9" fontId="3" fillId="0" borderId="8" xfId="0" applyNumberFormat="1" applyFont="1" applyFill="1" applyBorder="1" applyProtection="1">
      <protection hidden="1"/>
    </xf>
    <xf numFmtId="3" fontId="3" fillId="0" borderId="8" xfId="0" applyNumberFormat="1" applyFont="1" applyFill="1" applyBorder="1" applyProtection="1">
      <protection hidden="1"/>
    </xf>
    <xf numFmtId="9" fontId="3" fillId="0" borderId="8" xfId="0" applyNumberFormat="1" applyFont="1" applyFill="1" applyBorder="1" applyAlignment="1" applyProtection="1">
      <alignment horizontal="right"/>
      <protection hidden="1"/>
    </xf>
    <xf numFmtId="0" fontId="8" fillId="0" borderId="0" xfId="0" applyFont="1"/>
    <xf numFmtId="0" fontId="2" fillId="0" borderId="0" xfId="0" applyFont="1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13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5</xdr:row>
      <xdr:rowOff>0</xdr:rowOff>
    </xdr:from>
    <xdr:ext cx="0" cy="190776"/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43025" y="809625"/>
          <a:ext cx="0" cy="190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tr-T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14</xdr:col>
      <xdr:colOff>76200</xdr:colOff>
      <xdr:row>1</xdr:row>
      <xdr:rowOff>95250</xdr:rowOff>
    </xdr:from>
    <xdr:to>
      <xdr:col>15</xdr:col>
      <xdr:colOff>114300</xdr:colOff>
      <xdr:row>5</xdr:row>
      <xdr:rowOff>114300</xdr:rowOff>
    </xdr:to>
    <xdr:pic>
      <xdr:nvPicPr>
        <xdr:cNvPr id="3" name="Picture 2" descr="YENİ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0925" y="257175"/>
          <a:ext cx="6191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1</xdr:row>
      <xdr:rowOff>152400</xdr:rowOff>
    </xdr:from>
    <xdr:to>
      <xdr:col>2</xdr:col>
      <xdr:colOff>114300</xdr:colOff>
      <xdr:row>5</xdr:row>
      <xdr:rowOff>28575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" y="314325"/>
          <a:ext cx="10191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219075</xdr:colOff>
      <xdr:row>26</xdr:row>
      <xdr:rowOff>0</xdr:rowOff>
    </xdr:from>
    <xdr:ext cx="0" cy="190776"/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1343025" y="5829300"/>
          <a:ext cx="0" cy="190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tr-T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0" cy="190776"/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343025" y="1171575"/>
          <a:ext cx="0" cy="190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tr-T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NITMA/YEDEK/&#304;STAT&#304;ST&#304;K/TUR&#304;ST%20G&#304;R&#304;&#350;LER&#304;/2015/2015%20%20YILI%20TUR&#304;ST%20G&#304;R&#304;&#350;LER&#304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0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1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2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3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4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5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6">
        <row r="53">
          <cell r="C53">
            <v>276321</v>
          </cell>
          <cell r="D53">
            <v>143611</v>
          </cell>
          <cell r="E53">
            <v>29187</v>
          </cell>
          <cell r="F53">
            <v>1309</v>
          </cell>
          <cell r="G53">
            <v>22256</v>
          </cell>
          <cell r="H53">
            <v>32254</v>
          </cell>
          <cell r="I53">
            <v>2554</v>
          </cell>
          <cell r="J53">
            <v>1135</v>
          </cell>
          <cell r="K53">
            <v>163</v>
          </cell>
          <cell r="L53">
            <v>5122</v>
          </cell>
          <cell r="M53">
            <v>1229</v>
          </cell>
          <cell r="N53">
            <v>515141</v>
          </cell>
        </row>
      </sheetData>
      <sheetData sheetId="7">
        <row r="53">
          <cell r="C53">
            <v>207170</v>
          </cell>
          <cell r="D53">
            <v>109683</v>
          </cell>
          <cell r="E53">
            <v>24871</v>
          </cell>
          <cell r="F53">
            <v>268</v>
          </cell>
          <cell r="G53">
            <v>15281</v>
          </cell>
          <cell r="H53">
            <v>25533</v>
          </cell>
          <cell r="I53">
            <v>1595</v>
          </cell>
          <cell r="J53">
            <v>440</v>
          </cell>
          <cell r="K53">
            <v>190</v>
          </cell>
          <cell r="L53">
            <v>2806</v>
          </cell>
          <cell r="M53">
            <v>342</v>
          </cell>
          <cell r="N53">
            <v>388179</v>
          </cell>
        </row>
      </sheetData>
      <sheetData sheetId="8">
        <row r="53">
          <cell r="C53">
            <v>47423</v>
          </cell>
          <cell r="D53">
            <v>24887</v>
          </cell>
          <cell r="E53">
            <v>12298</v>
          </cell>
          <cell r="F53">
            <v>0</v>
          </cell>
          <cell r="G53">
            <v>4274</v>
          </cell>
          <cell r="H53">
            <v>2179</v>
          </cell>
          <cell r="I53">
            <v>699</v>
          </cell>
          <cell r="J53">
            <v>126</v>
          </cell>
          <cell r="K53">
            <v>222</v>
          </cell>
          <cell r="L53">
            <v>88</v>
          </cell>
          <cell r="M53">
            <v>31</v>
          </cell>
        </row>
      </sheetData>
      <sheetData sheetId="9">
        <row r="53">
          <cell r="C53">
            <v>7454</v>
          </cell>
          <cell r="D53">
            <v>847</v>
          </cell>
          <cell r="E53">
            <v>2558</v>
          </cell>
          <cell r="F53">
            <v>0</v>
          </cell>
          <cell r="G53">
            <v>1475</v>
          </cell>
          <cell r="H53">
            <v>301</v>
          </cell>
          <cell r="I53">
            <v>103</v>
          </cell>
          <cell r="J53">
            <v>22</v>
          </cell>
          <cell r="K53">
            <v>166</v>
          </cell>
          <cell r="L53">
            <v>120</v>
          </cell>
          <cell r="M53">
            <v>14</v>
          </cell>
        </row>
      </sheetData>
      <sheetData sheetId="10">
        <row r="53">
          <cell r="C53">
            <v>2007</v>
          </cell>
          <cell r="D53">
            <v>664</v>
          </cell>
          <cell r="E53">
            <v>119</v>
          </cell>
          <cell r="F53">
            <v>0</v>
          </cell>
          <cell r="G53">
            <v>973</v>
          </cell>
          <cell r="H53">
            <v>332</v>
          </cell>
          <cell r="I53">
            <v>2</v>
          </cell>
          <cell r="J53">
            <v>32</v>
          </cell>
          <cell r="K53">
            <v>184</v>
          </cell>
          <cell r="L53">
            <v>13</v>
          </cell>
          <cell r="M53">
            <v>19</v>
          </cell>
        </row>
      </sheetData>
      <sheetData sheetId="11">
        <row r="53">
          <cell r="C53">
            <v>409</v>
          </cell>
          <cell r="D53">
            <v>15</v>
          </cell>
          <cell r="E53">
            <v>626</v>
          </cell>
          <cell r="F53">
            <v>0</v>
          </cell>
          <cell r="G53">
            <v>1325</v>
          </cell>
          <cell r="H53">
            <v>424</v>
          </cell>
          <cell r="I53">
            <v>9</v>
          </cell>
          <cell r="J53">
            <v>25</v>
          </cell>
          <cell r="K53">
            <v>195</v>
          </cell>
          <cell r="L53">
            <v>10</v>
          </cell>
          <cell r="M53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/>
  <dimension ref="A1:S50"/>
  <sheetViews>
    <sheetView tabSelected="1" workbookViewId="0">
      <selection activeCell="N35" sqref="N35:P35"/>
    </sheetView>
  </sheetViews>
  <sheetFormatPr defaultRowHeight="12.75"/>
  <cols>
    <col min="1" max="1" width="9.140625" style="3" customWidth="1"/>
    <col min="2" max="13" width="7.7109375" style="3" customWidth="1"/>
    <col min="14" max="14" width="8.140625" style="3" customWidth="1"/>
    <col min="15" max="15" width="8.7109375" style="3" customWidth="1"/>
    <col min="16" max="16" width="7.7109375" style="3" customWidth="1"/>
    <col min="17" max="16384" width="9.140625" style="3"/>
  </cols>
  <sheetData>
    <row r="1" spans="1:16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>
      <c r="A4" s="1"/>
      <c r="B4" s="1"/>
      <c r="C4" s="4" t="s">
        <v>0</v>
      </c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</row>
    <row r="5" spans="1:16">
      <c r="A5" s="1"/>
      <c r="B5" s="1"/>
      <c r="C5" s="4" t="s">
        <v>1</v>
      </c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1"/>
      <c r="P5" s="1"/>
    </row>
    <row r="6" spans="1:16">
      <c r="A6" s="1"/>
      <c r="B6" s="6"/>
      <c r="C6" s="4" t="s">
        <v>2</v>
      </c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1"/>
      <c r="P6" s="1"/>
    </row>
    <row r="7" spans="1:1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7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13" customFormat="1" ht="33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ht="25.5" hidden="1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7"/>
      <c r="P10" s="16"/>
    </row>
    <row r="11" spans="1:16" ht="55.5" customHeight="1">
      <c r="A11" s="18" t="s">
        <v>4</v>
      </c>
      <c r="B11" s="19" t="s">
        <v>5</v>
      </c>
      <c r="C11" s="19" t="s">
        <v>6</v>
      </c>
      <c r="D11" s="19" t="s">
        <v>7</v>
      </c>
      <c r="E11" s="19" t="s">
        <v>8</v>
      </c>
      <c r="F11" s="20" t="s">
        <v>9</v>
      </c>
      <c r="G11" s="20" t="s">
        <v>10</v>
      </c>
      <c r="H11" s="19" t="s">
        <v>11</v>
      </c>
      <c r="I11" s="19" t="s">
        <v>12</v>
      </c>
      <c r="J11" s="19" t="s">
        <v>13</v>
      </c>
      <c r="K11" s="19" t="s">
        <v>14</v>
      </c>
      <c r="L11" s="21" t="s">
        <v>15</v>
      </c>
      <c r="M11" s="22" t="s">
        <v>16</v>
      </c>
      <c r="N11" s="23" t="s">
        <v>17</v>
      </c>
      <c r="O11" s="22" t="s">
        <v>18</v>
      </c>
      <c r="P11" s="22" t="s">
        <v>19</v>
      </c>
    </row>
    <row r="12" spans="1:16" ht="18" customHeight="1">
      <c r="A12" s="24" t="s">
        <v>20</v>
      </c>
      <c r="B12" s="25">
        <v>467</v>
      </c>
      <c r="C12" s="25">
        <v>208</v>
      </c>
      <c r="D12" s="26">
        <v>567</v>
      </c>
      <c r="E12" s="26">
        <v>0</v>
      </c>
      <c r="F12" s="26">
        <v>1247</v>
      </c>
      <c r="G12" s="26">
        <v>188</v>
      </c>
      <c r="H12" s="25">
        <v>26</v>
      </c>
      <c r="I12" s="25">
        <v>11</v>
      </c>
      <c r="J12" s="25">
        <v>125</v>
      </c>
      <c r="K12" s="25">
        <v>35</v>
      </c>
      <c r="L12" s="25">
        <v>0</v>
      </c>
      <c r="M12" s="25">
        <f>SUM(B12:L12)</f>
        <v>2874</v>
      </c>
      <c r="N12" s="27">
        <f>M12/A25-1</f>
        <v>8.7400681044267792E-2</v>
      </c>
      <c r="O12" s="28">
        <f>M12</f>
        <v>2874</v>
      </c>
      <c r="P12" s="29">
        <f>O12/A26-1</f>
        <v>8.7400681044267792E-2</v>
      </c>
    </row>
    <row r="13" spans="1:16" ht="18" customHeight="1">
      <c r="A13" s="24" t="s">
        <v>21</v>
      </c>
      <c r="B13" s="25">
        <v>1019</v>
      </c>
      <c r="C13" s="25">
        <v>851</v>
      </c>
      <c r="D13" s="26">
        <v>566</v>
      </c>
      <c r="E13" s="26">
        <v>0</v>
      </c>
      <c r="F13" s="26">
        <v>1055</v>
      </c>
      <c r="G13" s="26">
        <v>235</v>
      </c>
      <c r="H13" s="25">
        <v>59</v>
      </c>
      <c r="I13" s="25">
        <v>29</v>
      </c>
      <c r="J13" s="25">
        <v>214</v>
      </c>
      <c r="K13" s="25">
        <v>59</v>
      </c>
      <c r="L13" s="25">
        <v>0</v>
      </c>
      <c r="M13" s="25">
        <f t="shared" ref="M13:M23" si="0">SUM(B13:L13)</f>
        <v>4087</v>
      </c>
      <c r="N13" s="27">
        <f>M13/B25-1</f>
        <v>0.71578505457598651</v>
      </c>
      <c r="O13" s="28">
        <f>M12+M13</f>
        <v>6961</v>
      </c>
      <c r="P13" s="29">
        <f>O13/B26-1</f>
        <v>0.3852736318407961</v>
      </c>
    </row>
    <row r="14" spans="1:16" ht="18" customHeight="1">
      <c r="A14" s="24" t="s">
        <v>22</v>
      </c>
      <c r="B14" s="25">
        <v>2517</v>
      </c>
      <c r="C14" s="25">
        <v>723</v>
      </c>
      <c r="D14" s="26">
        <v>1288</v>
      </c>
      <c r="E14" s="26">
        <v>0</v>
      </c>
      <c r="F14" s="26">
        <v>1100</v>
      </c>
      <c r="G14" s="26">
        <v>2115</v>
      </c>
      <c r="H14" s="25">
        <v>36</v>
      </c>
      <c r="I14" s="25">
        <v>25</v>
      </c>
      <c r="J14" s="25">
        <v>215</v>
      </c>
      <c r="K14" s="25">
        <v>105</v>
      </c>
      <c r="L14" s="25">
        <v>8</v>
      </c>
      <c r="M14" s="25">
        <f t="shared" si="0"/>
        <v>8132</v>
      </c>
      <c r="N14" s="27">
        <f>M14/C25-1</f>
        <v>-0.14588803697090647</v>
      </c>
      <c r="O14" s="28">
        <f>M12+M13+M14</f>
        <v>15093</v>
      </c>
      <c r="P14" s="29">
        <f>O14/C26-1</f>
        <v>3.7604839818506708E-2</v>
      </c>
    </row>
    <row r="15" spans="1:16" ht="18" customHeight="1">
      <c r="A15" s="24" t="s">
        <v>23</v>
      </c>
      <c r="B15" s="25">
        <v>63097</v>
      </c>
      <c r="C15" s="25">
        <v>42453</v>
      </c>
      <c r="D15" s="26">
        <v>11227</v>
      </c>
      <c r="E15" s="26">
        <v>0</v>
      </c>
      <c r="F15" s="26">
        <v>5885</v>
      </c>
      <c r="G15" s="26">
        <v>4218</v>
      </c>
      <c r="H15" s="25">
        <v>546</v>
      </c>
      <c r="I15" s="25">
        <v>279</v>
      </c>
      <c r="J15" s="25">
        <v>226</v>
      </c>
      <c r="K15" s="25">
        <v>290</v>
      </c>
      <c r="L15" s="25">
        <v>103</v>
      </c>
      <c r="M15" s="25">
        <f t="shared" si="0"/>
        <v>128324</v>
      </c>
      <c r="N15" s="27">
        <f>M15/D25-1</f>
        <v>0.25324973386852623</v>
      </c>
      <c r="O15" s="28">
        <f>M12+M13+M14+M15</f>
        <v>143417</v>
      </c>
      <c r="P15" s="29">
        <f>O15/D26-1</f>
        <v>0.2264257433362693</v>
      </c>
    </row>
    <row r="16" spans="1:16" ht="18" customHeight="1">
      <c r="A16" s="24" t="s">
        <v>24</v>
      </c>
      <c r="B16" s="25">
        <v>227867</v>
      </c>
      <c r="C16" s="25">
        <v>123668</v>
      </c>
      <c r="D16" s="26">
        <v>28322</v>
      </c>
      <c r="E16" s="26">
        <v>0</v>
      </c>
      <c r="F16" s="26">
        <v>22154</v>
      </c>
      <c r="G16" s="26">
        <v>10864</v>
      </c>
      <c r="H16" s="25">
        <v>1896</v>
      </c>
      <c r="I16" s="25">
        <v>670</v>
      </c>
      <c r="J16" s="25">
        <v>224</v>
      </c>
      <c r="K16" s="25">
        <v>3494</v>
      </c>
      <c r="L16" s="25">
        <v>304</v>
      </c>
      <c r="M16" s="25">
        <f t="shared" si="0"/>
        <v>419463</v>
      </c>
      <c r="N16" s="27">
        <f>M16/E25-1</f>
        <v>2.7740413239542239E-2</v>
      </c>
      <c r="O16" s="28">
        <f>M12+M13+M14+M15+M16</f>
        <v>562880</v>
      </c>
      <c r="P16" s="29">
        <f>O16/E26-1</f>
        <v>7.1989030243010621E-2</v>
      </c>
    </row>
    <row r="17" spans="1:19" ht="18" customHeight="1">
      <c r="A17" s="24" t="s">
        <v>25</v>
      </c>
      <c r="B17" s="25">
        <v>283333</v>
      </c>
      <c r="C17" s="25">
        <v>157656</v>
      </c>
      <c r="D17" s="26">
        <v>32328</v>
      </c>
      <c r="E17" s="26">
        <v>0</v>
      </c>
      <c r="F17" s="26">
        <v>28305</v>
      </c>
      <c r="G17" s="26">
        <v>12183</v>
      </c>
      <c r="H17" s="25">
        <v>2786</v>
      </c>
      <c r="I17" s="25">
        <v>1920</v>
      </c>
      <c r="J17" s="25">
        <v>155</v>
      </c>
      <c r="K17" s="25">
        <v>5780</v>
      </c>
      <c r="L17" s="25">
        <v>974</v>
      </c>
      <c r="M17" s="25">
        <f t="shared" si="0"/>
        <v>525420</v>
      </c>
      <c r="N17" s="27">
        <f>M17/F25-1</f>
        <v>2.5013880700388569E-3</v>
      </c>
      <c r="O17" s="28">
        <f>M12+M13+M14+M15+M16+M17</f>
        <v>1088300</v>
      </c>
      <c r="P17" s="29">
        <f>O17/F26-1</f>
        <v>3.7277363754290249E-2</v>
      </c>
    </row>
    <row r="18" spans="1:19" ht="18" customHeight="1">
      <c r="A18" s="24" t="s">
        <v>26</v>
      </c>
      <c r="B18" s="25">
        <v>329929</v>
      </c>
      <c r="C18" s="25">
        <v>197424</v>
      </c>
      <c r="D18" s="26">
        <v>40484</v>
      </c>
      <c r="E18" s="26">
        <v>0</v>
      </c>
      <c r="F18" s="26">
        <v>41614</v>
      </c>
      <c r="G18" s="26">
        <v>27911</v>
      </c>
      <c r="H18" s="25">
        <v>4828</v>
      </c>
      <c r="I18" s="25">
        <v>3929</v>
      </c>
      <c r="J18" s="25">
        <v>219</v>
      </c>
      <c r="K18" s="25">
        <v>9779</v>
      </c>
      <c r="L18" s="25">
        <v>1572</v>
      </c>
      <c r="M18" s="25">
        <f t="shared" si="0"/>
        <v>657689</v>
      </c>
      <c r="N18" s="27">
        <f>M18/G25-1</f>
        <v>5.5042133412044336E-2</v>
      </c>
      <c r="O18" s="28">
        <f>M12+M13+M14+M15+M16+M17+M18</f>
        <v>1745989</v>
      </c>
      <c r="P18" s="29">
        <f>O18/G26-1</f>
        <v>4.3898417162611114E-2</v>
      </c>
    </row>
    <row r="19" spans="1:19" ht="18" customHeight="1">
      <c r="A19" s="24" t="s">
        <v>27</v>
      </c>
      <c r="B19" s="25">
        <v>337151</v>
      </c>
      <c r="C19" s="25">
        <v>196421</v>
      </c>
      <c r="D19" s="26">
        <v>43426</v>
      </c>
      <c r="E19" s="26">
        <v>0</v>
      </c>
      <c r="F19" s="26">
        <v>49501</v>
      </c>
      <c r="G19" s="26">
        <v>32745</v>
      </c>
      <c r="H19" s="25">
        <v>5680</v>
      </c>
      <c r="I19" s="25">
        <v>4315</v>
      </c>
      <c r="J19" s="25">
        <v>201</v>
      </c>
      <c r="K19" s="25">
        <v>11635</v>
      </c>
      <c r="L19" s="25">
        <v>2935</v>
      </c>
      <c r="M19" s="25">
        <f t="shared" si="0"/>
        <v>684010</v>
      </c>
      <c r="N19" s="27">
        <f>M19/H25-1</f>
        <v>4.2232661326572218E-2</v>
      </c>
      <c r="O19" s="28">
        <f>M12+M13+M14+M15+M16+M17+M18+M19</f>
        <v>2429999</v>
      </c>
      <c r="P19" s="29">
        <f>O19/H26-1</f>
        <v>4.342899248086729E-2</v>
      </c>
    </row>
    <row r="20" spans="1:19" ht="18" customHeight="1">
      <c r="A20" s="24" t="s">
        <v>28</v>
      </c>
      <c r="B20" s="25">
        <v>283436</v>
      </c>
      <c r="C20" s="25">
        <v>161141</v>
      </c>
      <c r="D20" s="26">
        <v>39737</v>
      </c>
      <c r="E20" s="26">
        <v>0</v>
      </c>
      <c r="F20" s="26">
        <v>37337</v>
      </c>
      <c r="G20" s="26">
        <v>21072</v>
      </c>
      <c r="H20" s="25">
        <v>4306</v>
      </c>
      <c r="I20" s="25">
        <v>2693</v>
      </c>
      <c r="J20" s="25">
        <v>168</v>
      </c>
      <c r="K20" s="25">
        <v>8663</v>
      </c>
      <c r="L20" s="25">
        <v>1169</v>
      </c>
      <c r="M20" s="25">
        <f t="shared" si="0"/>
        <v>559722</v>
      </c>
      <c r="N20" s="27">
        <f>M20/I25-1</f>
        <v>7.0474357013701194E-3</v>
      </c>
      <c r="O20" s="28">
        <f>M12+M13+M14+M15+M16+M17+M18+M19+M20</f>
        <v>2989721</v>
      </c>
      <c r="P20" s="29">
        <f>O20/I26-1</f>
        <v>3.6419146215989073E-2</v>
      </c>
      <c r="Q20" s="30"/>
    </row>
    <row r="21" spans="1:19" ht="18" customHeight="1">
      <c r="A21" s="24" t="s">
        <v>29</v>
      </c>
      <c r="B21" s="25">
        <v>143330</v>
      </c>
      <c r="C21" s="25">
        <v>66702</v>
      </c>
      <c r="D21" s="26">
        <v>37466</v>
      </c>
      <c r="E21" s="26">
        <v>0</v>
      </c>
      <c r="F21" s="26">
        <v>21823</v>
      </c>
      <c r="G21" s="26">
        <v>12809</v>
      </c>
      <c r="H21" s="25">
        <v>2781</v>
      </c>
      <c r="I21" s="25">
        <v>1203</v>
      </c>
      <c r="J21" s="25">
        <v>256</v>
      </c>
      <c r="K21" s="25">
        <v>3922</v>
      </c>
      <c r="L21" s="25">
        <v>762</v>
      </c>
      <c r="M21" s="25">
        <f t="shared" si="0"/>
        <v>291054</v>
      </c>
      <c r="N21" s="27">
        <f>M21/J25-1</f>
        <v>-6.283326034878034E-2</v>
      </c>
      <c r="O21" s="28">
        <f>SUM(M21+O20)</f>
        <v>3280775</v>
      </c>
      <c r="P21" s="29">
        <f>O21/J26-1</f>
        <v>2.6772077896065172E-2</v>
      </c>
    </row>
    <row r="22" spans="1:19" ht="18" customHeight="1">
      <c r="A22" s="24" t="s">
        <v>30</v>
      </c>
      <c r="B22" s="31">
        <v>2272</v>
      </c>
      <c r="C22" s="31">
        <v>548</v>
      </c>
      <c r="D22" s="32">
        <v>10445</v>
      </c>
      <c r="E22" s="32">
        <v>0</v>
      </c>
      <c r="F22" s="32">
        <v>2161</v>
      </c>
      <c r="G22" s="32">
        <v>492</v>
      </c>
      <c r="H22" s="31">
        <v>522</v>
      </c>
      <c r="I22" s="31">
        <v>344</v>
      </c>
      <c r="J22" s="31">
        <v>161</v>
      </c>
      <c r="K22" s="31">
        <v>37</v>
      </c>
      <c r="L22" s="31">
        <v>28</v>
      </c>
      <c r="M22" s="25">
        <f t="shared" si="0"/>
        <v>17010</v>
      </c>
      <c r="N22" s="27">
        <f>M22/K25-1</f>
        <v>-0.20450825422064256</v>
      </c>
      <c r="O22" s="28">
        <f>SUM(M22+O21)</f>
        <v>3297785</v>
      </c>
      <c r="P22" s="29">
        <f>O22/K26-1</f>
        <v>2.5234602213817903E-2</v>
      </c>
      <c r="S22" s="33"/>
    </row>
    <row r="23" spans="1:19" ht="18" customHeight="1">
      <c r="A23" s="24" t="s">
        <v>31</v>
      </c>
      <c r="B23" s="31">
        <v>1056</v>
      </c>
      <c r="C23" s="31">
        <v>166</v>
      </c>
      <c r="D23" s="32">
        <v>1413</v>
      </c>
      <c r="E23" s="32">
        <v>0</v>
      </c>
      <c r="F23" s="32">
        <v>1446</v>
      </c>
      <c r="G23" s="32">
        <v>448</v>
      </c>
      <c r="H23" s="31">
        <v>107</v>
      </c>
      <c r="I23" s="31">
        <v>53</v>
      </c>
      <c r="J23" s="31">
        <v>185</v>
      </c>
      <c r="K23" s="31">
        <v>29</v>
      </c>
      <c r="L23" s="31">
        <v>0</v>
      </c>
      <c r="M23" s="25">
        <f t="shared" si="0"/>
        <v>4903</v>
      </c>
      <c r="N23" s="27">
        <f>M23/L25-1</f>
        <v>-0.13982456140350874</v>
      </c>
      <c r="O23" s="28">
        <f>SUM(M23+O22)</f>
        <v>3302688</v>
      </c>
      <c r="P23" s="29">
        <f>O23/L26-1</f>
        <v>2.494262665195679E-2</v>
      </c>
      <c r="S23" s="33"/>
    </row>
    <row r="24" spans="1:19" ht="18" customHeight="1">
      <c r="A24" s="24" t="s">
        <v>32</v>
      </c>
      <c r="B24" s="34">
        <f t="shared" ref="B24:M24" si="1">SUM(B12:B23)</f>
        <v>1675474</v>
      </c>
      <c r="C24" s="34">
        <f t="shared" si="1"/>
        <v>947961</v>
      </c>
      <c r="D24" s="34">
        <f t="shared" si="1"/>
        <v>247269</v>
      </c>
      <c r="E24" s="34">
        <f t="shared" si="1"/>
        <v>0</v>
      </c>
      <c r="F24" s="34">
        <f t="shared" si="1"/>
        <v>213628</v>
      </c>
      <c r="G24" s="34">
        <f t="shared" si="1"/>
        <v>125280</v>
      </c>
      <c r="H24" s="34">
        <f t="shared" si="1"/>
        <v>23573</v>
      </c>
      <c r="I24" s="34">
        <f t="shared" si="1"/>
        <v>15471</v>
      </c>
      <c r="J24" s="34">
        <f t="shared" si="1"/>
        <v>2349</v>
      </c>
      <c r="K24" s="34">
        <f t="shared" si="1"/>
        <v>43828</v>
      </c>
      <c r="L24" s="34">
        <f t="shared" si="1"/>
        <v>7855</v>
      </c>
      <c r="M24" s="34">
        <f t="shared" si="1"/>
        <v>3302688</v>
      </c>
      <c r="N24" s="35"/>
      <c r="O24" s="31"/>
      <c r="P24" s="35"/>
      <c r="S24" s="33"/>
    </row>
    <row r="25" spans="1:19" ht="15.75" customHeight="1">
      <c r="A25" s="36">
        <v>2643</v>
      </c>
      <c r="B25" s="36">
        <v>2382</v>
      </c>
      <c r="C25" s="36">
        <v>9521</v>
      </c>
      <c r="D25" s="37">
        <v>102393</v>
      </c>
      <c r="E25" s="37">
        <v>408141</v>
      </c>
      <c r="F25" s="37">
        <v>524109</v>
      </c>
      <c r="G25" s="37">
        <v>623377</v>
      </c>
      <c r="H25" s="36">
        <v>656293</v>
      </c>
      <c r="I25" s="36">
        <v>555805</v>
      </c>
      <c r="J25" s="36">
        <v>310568</v>
      </c>
      <c r="K25" s="36">
        <v>21383</v>
      </c>
      <c r="L25" s="38">
        <v>5700</v>
      </c>
      <c r="M25" s="39"/>
      <c r="N25" s="40"/>
      <c r="P25" s="41"/>
      <c r="S25" s="33"/>
    </row>
    <row r="26" spans="1:19" ht="15.75" customHeight="1">
      <c r="A26" s="36">
        <v>2643</v>
      </c>
      <c r="B26" s="36">
        <v>5025</v>
      </c>
      <c r="C26" s="36">
        <v>14546</v>
      </c>
      <c r="D26" s="42">
        <v>116939</v>
      </c>
      <c r="E26" s="42">
        <v>525080</v>
      </c>
      <c r="F26" s="36">
        <v>1049189</v>
      </c>
      <c r="G26" s="36">
        <v>1672566</v>
      </c>
      <c r="H26" s="36">
        <v>2328859</v>
      </c>
      <c r="I26" s="43">
        <v>2884664</v>
      </c>
      <c r="J26" s="43">
        <v>3195232</v>
      </c>
      <c r="K26" s="36">
        <v>3216615</v>
      </c>
      <c r="L26" s="36">
        <v>3222315</v>
      </c>
      <c r="M26" s="44"/>
      <c r="N26" s="39"/>
      <c r="O26" s="45"/>
      <c r="P26" s="41"/>
      <c r="S26" s="33"/>
    </row>
    <row r="27" spans="1:19" ht="12.75" customHeight="1">
      <c r="A27" s="7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9" ht="21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  <row r="29" spans="1:19" ht="55.5" customHeight="1">
      <c r="A29" s="18" t="s">
        <v>4</v>
      </c>
      <c r="B29" s="19" t="s">
        <v>5</v>
      </c>
      <c r="C29" s="19" t="s">
        <v>34</v>
      </c>
      <c r="D29" s="19" t="s">
        <v>35</v>
      </c>
      <c r="E29" s="46" t="s">
        <v>8</v>
      </c>
      <c r="F29" s="46" t="s">
        <v>36</v>
      </c>
      <c r="G29" s="46" t="s">
        <v>10</v>
      </c>
      <c r="H29" s="19" t="s">
        <v>11</v>
      </c>
      <c r="I29" s="19" t="s">
        <v>12</v>
      </c>
      <c r="J29" s="19" t="s">
        <v>13</v>
      </c>
      <c r="K29" s="19" t="s">
        <v>14</v>
      </c>
      <c r="L29" s="21" t="s">
        <v>15</v>
      </c>
      <c r="M29" s="22" t="s">
        <v>16</v>
      </c>
      <c r="N29" s="23" t="s">
        <v>17</v>
      </c>
      <c r="O29" s="22" t="s">
        <v>18</v>
      </c>
      <c r="P29" s="22" t="s">
        <v>19</v>
      </c>
    </row>
    <row r="30" spans="1:19" ht="18" customHeight="1">
      <c r="A30" s="47" t="s">
        <v>20</v>
      </c>
      <c r="B30" s="25">
        <f>SUM([1]OCAK!C53)</f>
        <v>409</v>
      </c>
      <c r="C30" s="25">
        <f>SUM([1]OCAK!D53)</f>
        <v>15</v>
      </c>
      <c r="D30" s="25">
        <f>SUM([1]OCAK!E53)</f>
        <v>626</v>
      </c>
      <c r="E30" s="25">
        <f>SUM([1]OCAK!F53)</f>
        <v>0</v>
      </c>
      <c r="F30" s="25">
        <f>SUM([1]OCAK!G53)</f>
        <v>1325</v>
      </c>
      <c r="G30" s="25">
        <f>SUM([1]OCAK!H53)</f>
        <v>424</v>
      </c>
      <c r="H30" s="25">
        <f>SUM([1]OCAK!I53)</f>
        <v>9</v>
      </c>
      <c r="I30" s="25">
        <f>SUM([1]OCAK!J53)</f>
        <v>25</v>
      </c>
      <c r="J30" s="25">
        <f>SUM([1]OCAK!K53)</f>
        <v>195</v>
      </c>
      <c r="K30" s="25">
        <f>SUM([1]OCAK!L53)</f>
        <v>10</v>
      </c>
      <c r="L30" s="25">
        <f>SUM([1]OCAK!M53)</f>
        <v>0</v>
      </c>
      <c r="M30" s="25">
        <f>SUM(B30:L30)</f>
        <v>3038</v>
      </c>
      <c r="N30" s="27">
        <f t="shared" ref="N30:N41" si="2">M30/M12-1</f>
        <v>5.7063326374391155E-2</v>
      </c>
      <c r="O30" s="28">
        <f>M30</f>
        <v>3038</v>
      </c>
      <c r="P30" s="29">
        <f t="shared" ref="P30:P41" si="3">O30/O12-1</f>
        <v>5.7063326374391155E-2</v>
      </c>
    </row>
    <row r="31" spans="1:19" ht="18" customHeight="1">
      <c r="A31" s="47" t="s">
        <v>21</v>
      </c>
      <c r="B31" s="25">
        <f>SUM([1]ŞUBAT!C53)</f>
        <v>2007</v>
      </c>
      <c r="C31" s="25">
        <f>SUM([1]ŞUBAT!D53)</f>
        <v>664</v>
      </c>
      <c r="D31" s="25">
        <f>SUM([1]ŞUBAT!E53)</f>
        <v>119</v>
      </c>
      <c r="E31" s="25">
        <f>SUM([1]ŞUBAT!F53)</f>
        <v>0</v>
      </c>
      <c r="F31" s="25">
        <f>SUM([1]ŞUBAT!G53)</f>
        <v>973</v>
      </c>
      <c r="G31" s="25">
        <f>SUM([1]ŞUBAT!H53)</f>
        <v>332</v>
      </c>
      <c r="H31" s="25">
        <f>SUM([1]ŞUBAT!I53)</f>
        <v>2</v>
      </c>
      <c r="I31" s="25">
        <f>SUM([1]ŞUBAT!J53)</f>
        <v>32</v>
      </c>
      <c r="J31" s="25">
        <f>SUM([1]ŞUBAT!K53)</f>
        <v>184</v>
      </c>
      <c r="K31" s="25">
        <f>SUM([1]ŞUBAT!L53)</f>
        <v>13</v>
      </c>
      <c r="L31" s="25">
        <f>SUM([1]ŞUBAT!M53)</f>
        <v>19</v>
      </c>
      <c r="M31" s="25">
        <f>SUM(B31:L31)</f>
        <v>4345</v>
      </c>
      <c r="N31" s="27">
        <f t="shared" si="2"/>
        <v>6.3126988010765883E-2</v>
      </c>
      <c r="O31" s="28">
        <f>O30+M31</f>
        <v>7383</v>
      </c>
      <c r="P31" s="29">
        <f t="shared" si="3"/>
        <v>6.0623473638844905E-2</v>
      </c>
    </row>
    <row r="32" spans="1:19" ht="18" customHeight="1">
      <c r="A32" s="47" t="s">
        <v>22</v>
      </c>
      <c r="B32" s="25">
        <f>SUM([1]MART!C53)</f>
        <v>7454</v>
      </c>
      <c r="C32" s="25">
        <f>SUM([1]MART!D53)</f>
        <v>847</v>
      </c>
      <c r="D32" s="25">
        <f>SUM([1]MART!E53)</f>
        <v>2558</v>
      </c>
      <c r="E32" s="25">
        <f>SUM([1]MART!F53)</f>
        <v>0</v>
      </c>
      <c r="F32" s="25">
        <f>SUM([1]MART!G53)</f>
        <v>1475</v>
      </c>
      <c r="G32" s="25">
        <f>SUM([1]MART!H53)</f>
        <v>301</v>
      </c>
      <c r="H32" s="25">
        <f>SUM([1]MART!I53)</f>
        <v>103</v>
      </c>
      <c r="I32" s="25">
        <f>SUM([1]MART!J53)</f>
        <v>22</v>
      </c>
      <c r="J32" s="25">
        <f>SUM([1]MART!K53)</f>
        <v>166</v>
      </c>
      <c r="K32" s="25">
        <f>SUM([1]MART!L53)</f>
        <v>120</v>
      </c>
      <c r="L32" s="25">
        <f>SUM([1]MART!M53)</f>
        <v>14</v>
      </c>
      <c r="M32" s="25">
        <f>SUM(B32:L32)</f>
        <v>13060</v>
      </c>
      <c r="N32" s="27">
        <f t="shared" si="2"/>
        <v>0.60600098376783085</v>
      </c>
      <c r="O32" s="28">
        <f>O31+M32</f>
        <v>20443</v>
      </c>
      <c r="P32" s="29">
        <f t="shared" si="3"/>
        <v>0.354468959120122</v>
      </c>
    </row>
    <row r="33" spans="1:19" ht="18" customHeight="1">
      <c r="A33" s="47" t="s">
        <v>23</v>
      </c>
      <c r="B33" s="25">
        <f>SUM([1]NİSAN!C53)</f>
        <v>47423</v>
      </c>
      <c r="C33" s="25">
        <f>SUM([1]NİSAN!D53)</f>
        <v>24887</v>
      </c>
      <c r="D33" s="25">
        <f>SUM([1]NİSAN!E53)</f>
        <v>12298</v>
      </c>
      <c r="E33" s="25">
        <f>SUM([1]NİSAN!F53)</f>
        <v>0</v>
      </c>
      <c r="F33" s="25">
        <f>SUM([1]NİSAN!G53)</f>
        <v>4274</v>
      </c>
      <c r="G33" s="25">
        <f>SUM([1]NİSAN!H53)</f>
        <v>2179</v>
      </c>
      <c r="H33" s="25">
        <f>SUM([1]NİSAN!I53)</f>
        <v>699</v>
      </c>
      <c r="I33" s="25">
        <f>SUM([1]NİSAN!J53)</f>
        <v>126</v>
      </c>
      <c r="J33" s="25">
        <f>SUM([1]NİSAN!K53)</f>
        <v>222</v>
      </c>
      <c r="K33" s="25">
        <f>SUM([1]NİSAN!L53)</f>
        <v>88</v>
      </c>
      <c r="L33" s="25">
        <f>SUM([1]NİSAN!M53)</f>
        <v>31</v>
      </c>
      <c r="M33" s="25">
        <f>SUM(B33:L33)</f>
        <v>92227</v>
      </c>
      <c r="N33" s="27">
        <f t="shared" si="2"/>
        <v>-0.2812957825504192</v>
      </c>
      <c r="O33" s="28">
        <f t="shared" ref="O33:O41" si="4">O32+M33</f>
        <v>112670</v>
      </c>
      <c r="P33" s="29">
        <f t="shared" si="3"/>
        <v>-0.21438881025262002</v>
      </c>
    </row>
    <row r="34" spans="1:19" ht="18" customHeight="1">
      <c r="A34" s="47" t="s">
        <v>24</v>
      </c>
      <c r="B34" s="25">
        <f>SUM([1]MAYIS!C53)</f>
        <v>207170</v>
      </c>
      <c r="C34" s="25">
        <f>SUM([1]MAYIS!D53)</f>
        <v>109683</v>
      </c>
      <c r="D34" s="25">
        <f>SUM([1]MAYIS!E53)</f>
        <v>24871</v>
      </c>
      <c r="E34" s="25">
        <f>SUM([1]MAYIS!F53)</f>
        <v>268</v>
      </c>
      <c r="F34" s="25">
        <f>SUM([1]MAYIS!G53)</f>
        <v>15281</v>
      </c>
      <c r="G34" s="25">
        <f>SUM([1]MAYIS!H53)</f>
        <v>25533</v>
      </c>
      <c r="H34" s="25">
        <f>SUM([1]MAYIS!I53)</f>
        <v>1595</v>
      </c>
      <c r="I34" s="25">
        <f>SUM([1]MAYIS!J53)</f>
        <v>440</v>
      </c>
      <c r="J34" s="25">
        <f>SUM([1]MAYIS!K53)</f>
        <v>190</v>
      </c>
      <c r="K34" s="25">
        <f>SUM([1]MAYIS!L53)</f>
        <v>2806</v>
      </c>
      <c r="L34" s="25">
        <f>SUM([1]MAYIS!M53)</f>
        <v>342</v>
      </c>
      <c r="M34" s="25">
        <f>SUM([1]MAYIS!N53)</f>
        <v>388179</v>
      </c>
      <c r="N34" s="27">
        <f t="shared" si="2"/>
        <v>-7.4581071512862862E-2</v>
      </c>
      <c r="O34" s="28">
        <f t="shared" si="4"/>
        <v>500849</v>
      </c>
      <c r="P34" s="29">
        <f t="shared" si="3"/>
        <v>-0.11020288516202392</v>
      </c>
    </row>
    <row r="35" spans="1:19" ht="18" customHeight="1">
      <c r="A35" s="47" t="s">
        <v>25</v>
      </c>
      <c r="B35" s="25">
        <f>SUM([1]HAZİRAN!C53)</f>
        <v>276321</v>
      </c>
      <c r="C35" s="25">
        <f>SUM([1]HAZİRAN!D53)</f>
        <v>143611</v>
      </c>
      <c r="D35" s="25">
        <f>SUM([1]HAZİRAN!E53)</f>
        <v>29187</v>
      </c>
      <c r="E35" s="25">
        <f>SUM([1]HAZİRAN!F53)</f>
        <v>1309</v>
      </c>
      <c r="F35" s="25">
        <f>SUM([1]HAZİRAN!G53)</f>
        <v>22256</v>
      </c>
      <c r="G35" s="25">
        <f>SUM([1]HAZİRAN!H53)</f>
        <v>32254</v>
      </c>
      <c r="H35" s="25">
        <f>SUM([1]HAZİRAN!I53)</f>
        <v>2554</v>
      </c>
      <c r="I35" s="25">
        <f>SUM([1]HAZİRAN!J53)</f>
        <v>1135</v>
      </c>
      <c r="J35" s="25">
        <f>SUM([1]HAZİRAN!K53)</f>
        <v>163</v>
      </c>
      <c r="K35" s="25">
        <f>SUM([1]HAZİRAN!L53)</f>
        <v>5122</v>
      </c>
      <c r="L35" s="25">
        <f>SUM([1]HAZİRAN!M53)</f>
        <v>1229</v>
      </c>
      <c r="M35" s="25">
        <f>SUM([1]HAZİRAN!N53)</f>
        <v>515141</v>
      </c>
      <c r="N35" s="27">
        <f t="shared" si="2"/>
        <v>-1.956339690152642E-2</v>
      </c>
      <c r="O35" s="28">
        <f t="shared" si="4"/>
        <v>1015990</v>
      </c>
      <c r="P35" s="29">
        <f t="shared" si="3"/>
        <v>-6.6443076357622033E-2</v>
      </c>
    </row>
    <row r="36" spans="1:19" ht="18" customHeight="1">
      <c r="A36" s="47" t="s">
        <v>26</v>
      </c>
      <c r="B36" s="25">
        <f>SUM([1]TEMMUZ!C53)</f>
        <v>0</v>
      </c>
      <c r="C36" s="25">
        <f>SUM([1]TEMMUZ!D53)</f>
        <v>0</v>
      </c>
      <c r="D36" s="25">
        <f>SUM([1]TEMMUZ!E53)</f>
        <v>0</v>
      </c>
      <c r="E36" s="25">
        <f>SUM([1]TEMMUZ!F53)</f>
        <v>0</v>
      </c>
      <c r="F36" s="25">
        <f>SUM([1]TEMMUZ!G53)</f>
        <v>0</v>
      </c>
      <c r="G36" s="25">
        <f>SUM([1]TEMMUZ!H53)</f>
        <v>0</v>
      </c>
      <c r="H36" s="25">
        <f>SUM([1]TEMMUZ!I53)</f>
        <v>0</v>
      </c>
      <c r="I36" s="25">
        <f>SUM([1]TEMMUZ!J53)</f>
        <v>0</v>
      </c>
      <c r="J36" s="25">
        <f>SUM([1]TEMMUZ!K53)</f>
        <v>0</v>
      </c>
      <c r="K36" s="25">
        <f>SUM([1]TEMMUZ!L53)</f>
        <v>0</v>
      </c>
      <c r="L36" s="25">
        <f>SUM([1]TEMMUZ!M53)</f>
        <v>0</v>
      </c>
      <c r="M36" s="25">
        <f>SUM([1]TEMMUZ!N53)</f>
        <v>0</v>
      </c>
      <c r="N36" s="48">
        <f t="shared" si="2"/>
        <v>-1</v>
      </c>
      <c r="O36" s="49">
        <f t="shared" si="4"/>
        <v>1015990</v>
      </c>
      <c r="P36" s="50">
        <f t="shared" si="3"/>
        <v>-0.4181005722258273</v>
      </c>
    </row>
    <row r="37" spans="1:19" ht="18" customHeight="1">
      <c r="A37" s="47" t="s">
        <v>27</v>
      </c>
      <c r="B37" s="25">
        <f>SUM([1]AĞUSTOS!C53)</f>
        <v>0</v>
      </c>
      <c r="C37" s="25">
        <f>SUM([1]AĞUSTOS!D53)</f>
        <v>0</v>
      </c>
      <c r="D37" s="25">
        <f>SUM([1]AĞUSTOS!E53)</f>
        <v>0</v>
      </c>
      <c r="E37" s="25">
        <f>SUM([1]AĞUSTOS!F53)</f>
        <v>0</v>
      </c>
      <c r="F37" s="25">
        <f>SUM([1]AĞUSTOS!G53)</f>
        <v>0</v>
      </c>
      <c r="G37" s="25">
        <f>SUM([1]AĞUSTOS!H53)</f>
        <v>0</v>
      </c>
      <c r="H37" s="25">
        <f>SUM([1]AĞUSTOS!I53)</f>
        <v>0</v>
      </c>
      <c r="I37" s="25">
        <f>SUM([1]AĞUSTOS!J53)</f>
        <v>0</v>
      </c>
      <c r="J37" s="25">
        <f>SUM([1]AĞUSTOS!K53)</f>
        <v>0</v>
      </c>
      <c r="K37" s="25">
        <f>SUM([1]AĞUSTOS!L53)</f>
        <v>0</v>
      </c>
      <c r="L37" s="25">
        <f>SUM([1]AĞUSTOS!M53)</f>
        <v>0</v>
      </c>
      <c r="M37" s="25">
        <f>SUM([1]AĞUSTOS!N53)</f>
        <v>0</v>
      </c>
      <c r="N37" s="48">
        <f t="shared" si="2"/>
        <v>-1</v>
      </c>
      <c r="O37" s="49">
        <f t="shared" si="4"/>
        <v>1015990</v>
      </c>
      <c r="P37" s="50">
        <f t="shared" si="3"/>
        <v>-0.58189694728269437</v>
      </c>
    </row>
    <row r="38" spans="1:19" ht="18" customHeight="1">
      <c r="A38" s="47" t="s">
        <v>28</v>
      </c>
      <c r="B38" s="25">
        <f>SUM([1]EYLÜL!C53)</f>
        <v>0</v>
      </c>
      <c r="C38" s="25">
        <f>SUM([1]EYLÜL!D53)</f>
        <v>0</v>
      </c>
      <c r="D38" s="25">
        <f>SUM([1]EYLÜL!E53)</f>
        <v>0</v>
      </c>
      <c r="E38" s="25">
        <f>SUM([1]EYLÜL!F53)</f>
        <v>0</v>
      </c>
      <c r="F38" s="25">
        <f>SUM([1]EYLÜL!G53)</f>
        <v>0</v>
      </c>
      <c r="G38" s="25">
        <f>SUM([1]EYLÜL!H53)</f>
        <v>0</v>
      </c>
      <c r="H38" s="25">
        <f>SUM([1]EYLÜL!I53)</f>
        <v>0</v>
      </c>
      <c r="I38" s="25">
        <f>SUM([1]EYLÜL!J53)</f>
        <v>0</v>
      </c>
      <c r="J38" s="25">
        <f>SUM([1]EYLÜL!K53)</f>
        <v>0</v>
      </c>
      <c r="K38" s="25">
        <f>SUM([1]EYLÜL!L53)</f>
        <v>0</v>
      </c>
      <c r="L38" s="25">
        <f>SUM([1]EYLÜL!M53)</f>
        <v>0</v>
      </c>
      <c r="M38" s="25">
        <f>SUM([1]EYLÜL!N53)</f>
        <v>0</v>
      </c>
      <c r="N38" s="48">
        <f t="shared" si="2"/>
        <v>-1</v>
      </c>
      <c r="O38" s="49">
        <f t="shared" si="4"/>
        <v>1015990</v>
      </c>
      <c r="P38" s="50">
        <f t="shared" si="3"/>
        <v>-0.66017230370325519</v>
      </c>
    </row>
    <row r="39" spans="1:19" ht="18" customHeight="1">
      <c r="A39" s="47" t="s">
        <v>29</v>
      </c>
      <c r="B39" s="25">
        <f>SUM([1]EKİM!C53)</f>
        <v>0</v>
      </c>
      <c r="C39" s="25">
        <f>SUM([1]EKİM!D53)</f>
        <v>0</v>
      </c>
      <c r="D39" s="25">
        <f>SUM([1]EKİM!E53)</f>
        <v>0</v>
      </c>
      <c r="E39" s="25">
        <f>SUM([1]EKİM!F53)</f>
        <v>0</v>
      </c>
      <c r="F39" s="25">
        <f>SUM([1]EKİM!G53)</f>
        <v>0</v>
      </c>
      <c r="G39" s="25">
        <f>SUM([1]EKİM!H53)</f>
        <v>0</v>
      </c>
      <c r="H39" s="25">
        <f>SUM([1]EKİM!I53)</f>
        <v>0</v>
      </c>
      <c r="I39" s="25">
        <f>SUM([1]EKİM!J53)</f>
        <v>0</v>
      </c>
      <c r="J39" s="25">
        <f>SUM([1]EKİM!K53)</f>
        <v>0</v>
      </c>
      <c r="K39" s="25">
        <f>SUM([1]EKİM!L53)</f>
        <v>0</v>
      </c>
      <c r="L39" s="25">
        <f>SUM([1]EKİM!M53)</f>
        <v>0</v>
      </c>
      <c r="M39" s="25">
        <f>SUM([1]EKİM!N53)</f>
        <v>0</v>
      </c>
      <c r="N39" s="48">
        <f t="shared" si="2"/>
        <v>-1</v>
      </c>
      <c r="O39" s="49">
        <f t="shared" si="4"/>
        <v>1015990</v>
      </c>
      <c r="P39" s="50">
        <f t="shared" si="3"/>
        <v>-0.69032012253202368</v>
      </c>
    </row>
    <row r="40" spans="1:19" ht="18" customHeight="1">
      <c r="A40" s="47" t="s">
        <v>30</v>
      </c>
      <c r="B40" s="25">
        <f>SUM([1]KASIM!C53)</f>
        <v>0</v>
      </c>
      <c r="C40" s="25">
        <f>SUM([1]KASIM!D53)</f>
        <v>0</v>
      </c>
      <c r="D40" s="25">
        <f>SUM([1]KASIM!E53)</f>
        <v>0</v>
      </c>
      <c r="E40" s="25">
        <f>SUM([1]KASIM!F53)</f>
        <v>0</v>
      </c>
      <c r="F40" s="25">
        <f>SUM([1]KASIM!G53)</f>
        <v>0</v>
      </c>
      <c r="G40" s="25">
        <f>SUM([1]KASIM!H53)</f>
        <v>0</v>
      </c>
      <c r="H40" s="25">
        <f>SUM([1]KASIM!I53)</f>
        <v>0</v>
      </c>
      <c r="I40" s="25">
        <f>SUM([1]KASIM!J53)</f>
        <v>0</v>
      </c>
      <c r="J40" s="25">
        <f>SUM([1]KASIM!K53)</f>
        <v>0</v>
      </c>
      <c r="K40" s="25">
        <f>SUM([1]KASIM!L53)</f>
        <v>0</v>
      </c>
      <c r="L40" s="25">
        <f>SUM([1]KASIM!M53)</f>
        <v>0</v>
      </c>
      <c r="M40" s="25">
        <f>SUM([1]KASIM!N53)</f>
        <v>0</v>
      </c>
      <c r="N40" s="48">
        <f t="shared" si="2"/>
        <v>-1</v>
      </c>
      <c r="O40" s="49">
        <f t="shared" si="4"/>
        <v>1015990</v>
      </c>
      <c r="P40" s="50">
        <f t="shared" si="3"/>
        <v>-0.69191745368482183</v>
      </c>
    </row>
    <row r="41" spans="1:19" ht="18" customHeight="1">
      <c r="A41" s="47" t="s">
        <v>31</v>
      </c>
      <c r="B41" s="25">
        <f>SUM([1]ARALIK!C53)</f>
        <v>0</v>
      </c>
      <c r="C41" s="25">
        <f>SUM([1]ARALIK!D53)</f>
        <v>0</v>
      </c>
      <c r="D41" s="25">
        <f>SUM([1]ARALIK!E53)</f>
        <v>0</v>
      </c>
      <c r="E41" s="25">
        <f>SUM([1]ARALIK!F53)</f>
        <v>0</v>
      </c>
      <c r="F41" s="25">
        <f>SUM([1]ARALIK!G53)</f>
        <v>0</v>
      </c>
      <c r="G41" s="25">
        <f>SUM([1]ARALIK!H53)</f>
        <v>0</v>
      </c>
      <c r="H41" s="25">
        <f>SUM([1]ARALIK!I53)</f>
        <v>0</v>
      </c>
      <c r="I41" s="25">
        <f>SUM([1]ARALIK!J53)</f>
        <v>0</v>
      </c>
      <c r="J41" s="25">
        <f>SUM([1]ARALIK!K53)</f>
        <v>0</v>
      </c>
      <c r="K41" s="25">
        <f>SUM([1]ARALIK!L53)</f>
        <v>0</v>
      </c>
      <c r="L41" s="25">
        <f>SUM([1]ARALIK!M53)</f>
        <v>0</v>
      </c>
      <c r="M41" s="25">
        <f>SUM([1]ARALIK!N53)</f>
        <v>0</v>
      </c>
      <c r="N41" s="48">
        <f t="shared" si="2"/>
        <v>-1</v>
      </c>
      <c r="O41" s="49">
        <f t="shared" si="4"/>
        <v>1015990</v>
      </c>
      <c r="P41" s="50">
        <f t="shared" si="3"/>
        <v>-0.69237481711866211</v>
      </c>
    </row>
    <row r="42" spans="1:19" s="54" customFormat="1" ht="18" customHeight="1">
      <c r="A42" s="47" t="s">
        <v>32</v>
      </c>
      <c r="B42" s="34">
        <f>SUM(B30:B41)</f>
        <v>540784</v>
      </c>
      <c r="C42" s="34">
        <f t="shared" ref="C42:L42" si="5">SUM(C30:C41)</f>
        <v>279707</v>
      </c>
      <c r="D42" s="34">
        <f t="shared" si="5"/>
        <v>69659</v>
      </c>
      <c r="E42" s="34">
        <f t="shared" si="5"/>
        <v>1577</v>
      </c>
      <c r="F42" s="34">
        <f t="shared" si="5"/>
        <v>45584</v>
      </c>
      <c r="G42" s="34">
        <f t="shared" si="5"/>
        <v>61023</v>
      </c>
      <c r="H42" s="34">
        <f t="shared" si="5"/>
        <v>4962</v>
      </c>
      <c r="I42" s="34">
        <f t="shared" si="5"/>
        <v>1780</v>
      </c>
      <c r="J42" s="34">
        <f t="shared" si="5"/>
        <v>1120</v>
      </c>
      <c r="K42" s="34">
        <f t="shared" si="5"/>
        <v>8159</v>
      </c>
      <c r="L42" s="34">
        <f t="shared" si="5"/>
        <v>1635</v>
      </c>
      <c r="M42" s="34">
        <f>SUM(B42:L42)</f>
        <v>1015990</v>
      </c>
      <c r="N42" s="51"/>
      <c r="O42" s="52"/>
      <c r="P42" s="53"/>
    </row>
    <row r="43" spans="1:1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5"/>
      <c r="R43" s="55"/>
    </row>
    <row r="44" spans="1:19" ht="45" customHeight="1">
      <c r="A44" s="56" t="s">
        <v>37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  <c r="Q44" s="59"/>
      <c r="R44" s="59"/>
      <c r="S44" s="55"/>
    </row>
    <row r="45" spans="1:19">
      <c r="A45" s="60" t="s">
        <v>38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f ca="1">TODAY()</f>
        <v>42192</v>
      </c>
      <c r="P45" s="63"/>
      <c r="Q45" s="64"/>
      <c r="R45" s="55"/>
      <c r="S45" s="55"/>
    </row>
    <row r="46" spans="1:19">
      <c r="A46" s="65" t="s">
        <v>39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  <c r="Q46" s="59"/>
      <c r="R46" s="59"/>
      <c r="S46" s="55"/>
    </row>
    <row r="47" spans="1:19">
      <c r="A47" s="6"/>
      <c r="B47" s="68"/>
      <c r="C47" s="68"/>
      <c r="D47" s="68"/>
      <c r="E47" s="68"/>
      <c r="F47" s="68"/>
      <c r="G47" s="6"/>
      <c r="H47" s="68"/>
      <c r="I47" s="68"/>
      <c r="J47" s="69"/>
      <c r="K47" s="1"/>
      <c r="L47" s="1"/>
      <c r="M47" s="1"/>
      <c r="N47" s="1"/>
      <c r="O47" s="1"/>
      <c r="P47" s="1"/>
      <c r="Q47" s="55"/>
      <c r="R47" s="55"/>
      <c r="S47" s="55"/>
    </row>
    <row r="48" spans="1:19">
      <c r="A48" s="70"/>
      <c r="B48" s="1"/>
      <c r="C48" s="68"/>
      <c r="D48" s="68"/>
      <c r="E48" s="71"/>
      <c r="F48" s="71"/>
      <c r="G48" s="71"/>
      <c r="H48" s="71"/>
      <c r="I48" s="71"/>
      <c r="J48" s="71"/>
      <c r="K48" s="1"/>
      <c r="L48" s="1"/>
      <c r="M48" s="1"/>
      <c r="N48" s="1"/>
      <c r="O48" s="1"/>
      <c r="P48" s="1"/>
      <c r="Q48" s="55"/>
      <c r="R48" s="55"/>
      <c r="S48" s="55"/>
    </row>
    <row r="49" spans="1:16">
      <c r="A49" s="70"/>
      <c r="B49" s="1"/>
      <c r="C49" s="68"/>
      <c r="D49" s="68"/>
      <c r="E49" s="71"/>
      <c r="F49" s="71"/>
      <c r="G49" s="71"/>
      <c r="H49" s="71"/>
      <c r="I49" s="71"/>
      <c r="J49" s="71"/>
      <c r="K49" s="1"/>
      <c r="L49" s="1"/>
      <c r="M49" s="1"/>
      <c r="N49" s="1"/>
      <c r="O49" s="1"/>
      <c r="P49" s="1"/>
    </row>
    <row r="50" spans="1:16">
      <c r="A50" s="33"/>
      <c r="B50" s="33"/>
      <c r="C50" s="33"/>
      <c r="D50" s="33"/>
      <c r="E50" s="33"/>
      <c r="F50" s="33"/>
      <c r="G50" s="33"/>
      <c r="H50" s="33"/>
      <c r="I50" s="33"/>
      <c r="J50" s="33"/>
    </row>
  </sheetData>
  <mergeCells count="9">
    <mergeCell ref="A45:N45"/>
    <mergeCell ref="O45:P45"/>
    <mergeCell ref="A46:P46"/>
    <mergeCell ref="C4:N4"/>
    <mergeCell ref="C5:N5"/>
    <mergeCell ref="C6:N6"/>
    <mergeCell ref="A8:P9"/>
    <mergeCell ref="A27:P28"/>
    <mergeCell ref="A44:P44"/>
  </mergeCells>
  <printOptions horizontalCentered="1" verticalCentered="1"/>
  <pageMargins left="0.19685039370078741" right="0.19685039370078741" top="0.74803149606299213" bottom="0.74803149606299213" header="0" footer="0"/>
  <pageSetup paperSize="9" scale="80" orientation="portrait" r:id="rId1"/>
  <headerFooter alignWithMargins="0"/>
  <drawing r:id="rId2"/>
  <legacyDrawing r:id="rId3"/>
  <oleObjects>
    <oleObject progId="Word.Picture.8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2014-2015 ÖZ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2015-07-07T05:50:57Z</dcterms:created>
  <dcterms:modified xsi:type="dcterms:W3CDTF">2015-07-07T05:51:19Z</dcterms:modified>
</cp:coreProperties>
</file>