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3-2014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<sst xmlns="http://schemas.openxmlformats.org/spreadsheetml/2006/main" count="66" uniqueCount="40">
  <si>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</si>
  <si>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</si>
  <si>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</si>
  <si>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2013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</si>
  <si>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</si>
  <si>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</si>
  <si>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</si>
  <si>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</si>
  <si>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</si>
  <si>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</si>
  <si>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</si>
  <si>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</si>
  <si>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</si>
  <si>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</si>
  <si>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</si>
  <si>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</si>
  <si>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</si>
  <si>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</si>
  <si>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</si>
  <si>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</si>
  <si>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</si>
  <si>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</si>
  <si>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</si>
  <si>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</si>
  <si>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</si>
  <si>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</si>
  <si>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</si>
  <si>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</si>
  <si>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</si>
  <si>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</si>
  <si>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</si>
  <si>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</si>
  <si>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</si>
  <si>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2014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</si>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</sst>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9" fontId="12" fillId="0" borderId="11" xfId="0" applyNumberFormat="1" applyFont="1" applyFill="1" applyBorder="1" applyAlignment="1" applyProtection="1">
      <alignment/>
      <protection hidden="1"/>
    </xf>
    <xf numFmtId="3" fontId="13" fillId="0" borderId="11" xfId="0" applyNumberFormat="1" applyFont="1" applyFill="1" applyBorder="1" applyAlignment="1" applyProtection="1">
      <alignment/>
      <protection hidden="1"/>
    </xf>
    <xf numFmtId="9" fontId="1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1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2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3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4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5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6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7"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</sheetData>
      <sheetData sheetId="8">
        <row r="53">
          <cell r="C53">
            <v>63097</v>
          </cell>
          <cell r="D53">
            <v>42453</v>
          </cell>
          <cell r="E53">
            <v>11227</v>
          </cell>
          <cell r="F53">
            <v>0</v>
          </cell>
          <cell r="G53">
            <v>5885</v>
          </cell>
          <cell r="H53">
            <v>4218</v>
          </cell>
          <cell r="I53">
            <v>546</v>
          </cell>
          <cell r="J53">
            <v>279</v>
          </cell>
          <cell r="K53">
            <v>226</v>
          </cell>
          <cell r="L53">
            <v>290</v>
          </cell>
          <cell r="M53">
            <v>103</v>
          </cell>
          <cell r="N53">
            <v>128324</v>
          </cell>
        </row>
      </sheetData>
      <sheetData sheetId="9">
        <row r="53">
          <cell r="C53">
            <v>2517</v>
          </cell>
          <cell r="D53">
            <v>723</v>
          </cell>
          <cell r="E53">
            <v>1288</v>
          </cell>
          <cell r="F53">
            <v>0</v>
          </cell>
          <cell r="G53">
            <v>1100</v>
          </cell>
          <cell r="H53">
            <v>2115</v>
          </cell>
          <cell r="I53">
            <v>36</v>
          </cell>
          <cell r="J53">
            <v>25</v>
          </cell>
          <cell r="K53">
            <v>215</v>
          </cell>
          <cell r="L53">
            <v>105</v>
          </cell>
          <cell r="M53">
            <v>8</v>
          </cell>
          <cell r="N53">
            <v>8132</v>
          </cell>
        </row>
      </sheetData>
      <sheetData sheetId="10">
        <row r="53">
          <cell r="C53">
            <v>1019</v>
          </cell>
          <cell r="D53">
            <v>851</v>
          </cell>
          <cell r="E53">
            <v>566</v>
          </cell>
          <cell r="F53">
            <v>0</v>
          </cell>
          <cell r="G53">
            <v>1055</v>
          </cell>
          <cell r="H53">
            <v>235</v>
          </cell>
          <cell r="I53">
            <v>59</v>
          </cell>
          <cell r="J53">
            <v>29</v>
          </cell>
          <cell r="K53">
            <v>214</v>
          </cell>
          <cell r="L53">
            <v>59</v>
          </cell>
          <cell r="M53">
            <v>0</v>
          </cell>
        </row>
      </sheetData>
      <sheetData sheetId="11">
        <row r="53">
          <cell r="C53">
            <v>467</v>
          </cell>
          <cell r="D53">
            <v>208</v>
          </cell>
          <cell r="E53">
            <v>567</v>
          </cell>
          <cell r="F53">
            <v>0</v>
          </cell>
          <cell r="G53">
            <v>1247</v>
          </cell>
          <cell r="H53">
            <v>188</v>
          </cell>
          <cell r="I53">
            <v>26</v>
          </cell>
          <cell r="J53">
            <v>11</v>
          </cell>
          <cell r="K53">
            <v>125</v>
          </cell>
          <cell r="L53">
            <v>35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32">
      <selection activeCell="R38" sqref="R38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4" t="s">
        <v>0</v>
      </c>
      <c r="D4" s="64"/>
      <c r="E4" s="65"/>
      <c r="F4" s="65"/>
      <c r="G4" s="65"/>
      <c r="H4" s="65"/>
      <c r="I4" s="65"/>
      <c r="J4" s="65"/>
      <c r="K4" s="65"/>
      <c r="L4" s="65"/>
      <c r="M4" s="65"/>
      <c r="N4" s="65"/>
      <c r="O4" s="1"/>
      <c r="P4" s="1"/>
    </row>
    <row r="5" spans="1:16" ht="12.75">
      <c r="A5" s="1"/>
      <c r="B5" s="1"/>
      <c r="C5" s="64" t="s">
        <v>1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1"/>
      <c r="P5" s="1"/>
    </row>
    <row r="6" spans="1:16" ht="12.75">
      <c r="A6" s="1"/>
      <c r="B6" s="4"/>
      <c r="C6" s="64" t="s">
        <v>2</v>
      </c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6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s="5" customFormat="1" ht="33" customHeight="1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639</v>
      </c>
      <c r="C12" s="17">
        <v>49</v>
      </c>
      <c r="D12" s="18">
        <v>774</v>
      </c>
      <c r="E12" s="18">
        <v>0</v>
      </c>
      <c r="F12" s="18">
        <v>854</v>
      </c>
      <c r="G12" s="18">
        <v>108</v>
      </c>
      <c r="H12" s="17">
        <v>22</v>
      </c>
      <c r="I12" s="17">
        <v>9</v>
      </c>
      <c r="J12" s="17">
        <v>145</v>
      </c>
      <c r="K12" s="17">
        <v>43</v>
      </c>
      <c r="L12" s="17">
        <v>0</v>
      </c>
      <c r="M12" s="17">
        <f>SUM(B12:L12)</f>
        <v>2643</v>
      </c>
      <c r="N12" s="19">
        <f>M12/A25-1</f>
        <v>0.11143818334735078</v>
      </c>
      <c r="O12" s="20">
        <f>M12</f>
        <v>2643</v>
      </c>
      <c r="P12" s="21">
        <f>O12/A26-1</f>
        <v>0.11143818334735078</v>
      </c>
    </row>
    <row r="13" spans="1:16" ht="18" customHeight="1">
      <c r="A13" s="16" t="s">
        <v>21</v>
      </c>
      <c r="B13" s="17">
        <v>674</v>
      </c>
      <c r="C13" s="17">
        <v>48</v>
      </c>
      <c r="D13" s="18">
        <v>619</v>
      </c>
      <c r="E13" s="18">
        <v>0</v>
      </c>
      <c r="F13" s="18">
        <v>820</v>
      </c>
      <c r="G13" s="18">
        <v>8</v>
      </c>
      <c r="H13" s="17">
        <v>36</v>
      </c>
      <c r="I13" s="17">
        <v>13</v>
      </c>
      <c r="J13" s="17">
        <v>154</v>
      </c>
      <c r="K13" s="17">
        <v>10</v>
      </c>
      <c r="L13" s="17">
        <v>0</v>
      </c>
      <c r="M13" s="17">
        <f aca="true" t="shared" si="0" ref="M13:M23">SUM(B13:L13)</f>
        <v>2382</v>
      </c>
      <c r="N13" s="19">
        <f>M13/B25-1</f>
        <v>-0.4295977011494253</v>
      </c>
      <c r="O13" s="20">
        <f>M12+M13</f>
        <v>5025</v>
      </c>
      <c r="P13" s="21">
        <f>O13/B26-1</f>
        <v>-0.23329264571254194</v>
      </c>
    </row>
    <row r="14" spans="1:16" ht="18" customHeight="1">
      <c r="A14" s="16" t="s">
        <v>22</v>
      </c>
      <c r="B14" s="17">
        <v>3775</v>
      </c>
      <c r="C14" s="17">
        <v>1611</v>
      </c>
      <c r="D14" s="18">
        <v>1286</v>
      </c>
      <c r="E14" s="18">
        <v>0</v>
      </c>
      <c r="F14" s="18">
        <v>1405</v>
      </c>
      <c r="G14" s="18">
        <v>1070</v>
      </c>
      <c r="H14" s="17">
        <v>117</v>
      </c>
      <c r="I14" s="17">
        <v>41</v>
      </c>
      <c r="J14" s="17">
        <v>186</v>
      </c>
      <c r="K14" s="17">
        <v>30</v>
      </c>
      <c r="L14" s="17">
        <v>0</v>
      </c>
      <c r="M14" s="17">
        <f t="shared" si="0"/>
        <v>9521</v>
      </c>
      <c r="N14" s="19">
        <f>M14/C25-1</f>
        <v>-0.17695366528354084</v>
      </c>
      <c r="O14" s="20">
        <f>M12+M13+M14</f>
        <v>14546</v>
      </c>
      <c r="P14" s="21">
        <f>O14/C26-1</f>
        <v>-0.1973292131111356</v>
      </c>
    </row>
    <row r="15" spans="1:16" ht="18" customHeight="1">
      <c r="A15" s="16" t="s">
        <v>23</v>
      </c>
      <c r="B15" s="17">
        <v>48079</v>
      </c>
      <c r="C15" s="17">
        <v>34059</v>
      </c>
      <c r="D15" s="18">
        <v>11032</v>
      </c>
      <c r="E15" s="18">
        <v>0</v>
      </c>
      <c r="F15" s="18">
        <v>5789</v>
      </c>
      <c r="G15" s="18">
        <v>2454</v>
      </c>
      <c r="H15" s="17">
        <v>399</v>
      </c>
      <c r="I15" s="17">
        <v>116</v>
      </c>
      <c r="J15" s="17">
        <v>230</v>
      </c>
      <c r="K15" s="17">
        <v>235</v>
      </c>
      <c r="L15" s="17">
        <v>0</v>
      </c>
      <c r="M15" s="17">
        <f t="shared" si="0"/>
        <v>102393</v>
      </c>
      <c r="N15" s="19">
        <f>M15/D25-1</f>
        <v>-0.07301417733437143</v>
      </c>
      <c r="O15" s="20">
        <f>M12+M13+M14+M15</f>
        <v>116939</v>
      </c>
      <c r="P15" s="21">
        <f>O15/D26-1</f>
        <v>-0.09053507543941519</v>
      </c>
    </row>
    <row r="16" spans="1:16" ht="18" customHeight="1">
      <c r="A16" s="16" t="s">
        <v>24</v>
      </c>
      <c r="B16" s="17">
        <v>218616</v>
      </c>
      <c r="C16" s="17">
        <v>128584</v>
      </c>
      <c r="D16" s="18">
        <v>24137</v>
      </c>
      <c r="E16" s="18">
        <v>613</v>
      </c>
      <c r="F16" s="18">
        <v>18693</v>
      </c>
      <c r="G16" s="18">
        <v>12078</v>
      </c>
      <c r="H16" s="17">
        <v>2370</v>
      </c>
      <c r="I16" s="17">
        <v>471</v>
      </c>
      <c r="J16" s="17">
        <v>188</v>
      </c>
      <c r="K16" s="17">
        <v>2391</v>
      </c>
      <c r="L16" s="17">
        <v>0</v>
      </c>
      <c r="M16" s="17">
        <f t="shared" si="0"/>
        <v>408141</v>
      </c>
      <c r="N16" s="19">
        <f>M16/E25-1</f>
        <v>0.09908252927854533</v>
      </c>
      <c r="O16" s="20">
        <f>M12+M13+M14+M15+M16</f>
        <v>525080</v>
      </c>
      <c r="P16" s="21">
        <f>O16/E26-1</f>
        <v>0.05031334574847923</v>
      </c>
    </row>
    <row r="17" spans="1:16" ht="18" customHeight="1">
      <c r="A17" s="16" t="s">
        <v>25</v>
      </c>
      <c r="B17" s="17">
        <v>280888</v>
      </c>
      <c r="C17" s="17">
        <v>165663</v>
      </c>
      <c r="D17" s="18">
        <v>28434</v>
      </c>
      <c r="E17" s="18">
        <v>1664</v>
      </c>
      <c r="F17" s="18">
        <v>24315</v>
      </c>
      <c r="G17" s="18">
        <v>13190</v>
      </c>
      <c r="H17" s="17">
        <v>3474</v>
      </c>
      <c r="I17" s="17">
        <v>944</v>
      </c>
      <c r="J17" s="17">
        <v>253</v>
      </c>
      <c r="K17" s="17">
        <v>5081</v>
      </c>
      <c r="L17" s="17">
        <v>203</v>
      </c>
      <c r="M17" s="17">
        <f t="shared" si="0"/>
        <v>524109</v>
      </c>
      <c r="N17" s="19">
        <f>M17/F25-1</f>
        <v>0.01487135695323083</v>
      </c>
      <c r="O17" s="20">
        <f>M12+M13+M14+M15+M16+M17</f>
        <v>1049189</v>
      </c>
      <c r="P17" s="21">
        <f>O17/F26-1</f>
        <v>0.03230462554459268</v>
      </c>
    </row>
    <row r="18" spans="1:16" ht="18" customHeight="1">
      <c r="A18" s="16" t="s">
        <v>26</v>
      </c>
      <c r="B18" s="17">
        <v>325881</v>
      </c>
      <c r="C18" s="17">
        <v>196985</v>
      </c>
      <c r="D18" s="18">
        <v>27024</v>
      </c>
      <c r="E18" s="18">
        <v>2525</v>
      </c>
      <c r="F18" s="18">
        <v>35949</v>
      </c>
      <c r="G18" s="18">
        <v>18924</v>
      </c>
      <c r="H18" s="17">
        <v>4526</v>
      </c>
      <c r="I18" s="17">
        <v>1458</v>
      </c>
      <c r="J18" s="17">
        <v>204</v>
      </c>
      <c r="K18" s="17">
        <v>8861</v>
      </c>
      <c r="L18" s="17">
        <v>1040</v>
      </c>
      <c r="M18" s="17">
        <f t="shared" si="0"/>
        <v>623377</v>
      </c>
      <c r="N18" s="19">
        <f>M18/G25-1</f>
        <v>-0.018300845042031666</v>
      </c>
      <c r="O18" s="20">
        <f>M12+M13+M14+M15+M16+M17+M18</f>
        <v>1672566</v>
      </c>
      <c r="P18" s="21">
        <f>O18/G26-1</f>
        <v>0.012845216713073038</v>
      </c>
    </row>
    <row r="19" spans="1:16" ht="18" customHeight="1">
      <c r="A19" s="16" t="s">
        <v>27</v>
      </c>
      <c r="B19" s="17">
        <v>326488</v>
      </c>
      <c r="C19" s="17">
        <v>198980</v>
      </c>
      <c r="D19" s="18">
        <v>37969</v>
      </c>
      <c r="E19" s="18">
        <v>2885</v>
      </c>
      <c r="F19" s="18">
        <v>46001</v>
      </c>
      <c r="G19" s="18">
        <v>23469</v>
      </c>
      <c r="H19" s="17">
        <v>4941</v>
      </c>
      <c r="I19" s="17">
        <v>1817</v>
      </c>
      <c r="J19" s="17">
        <v>176</v>
      </c>
      <c r="K19" s="17">
        <v>11637</v>
      </c>
      <c r="L19" s="17">
        <v>1930</v>
      </c>
      <c r="M19" s="17">
        <f t="shared" si="0"/>
        <v>656293</v>
      </c>
      <c r="N19" s="19">
        <f>M19/H25-1</f>
        <v>0.03650632207688842</v>
      </c>
      <c r="O19" s="20">
        <f>M12+M13+M14+M15+M16+M17+M18+M19</f>
        <v>2328859</v>
      </c>
      <c r="P19" s="21">
        <f>O19/H26-1</f>
        <v>0.019403098752829973</v>
      </c>
    </row>
    <row r="20" spans="1:17" ht="18" customHeight="1">
      <c r="A20" s="16" t="s">
        <v>28</v>
      </c>
      <c r="B20" s="17">
        <v>281142</v>
      </c>
      <c r="C20" s="17">
        <v>168592</v>
      </c>
      <c r="D20" s="18">
        <v>31638</v>
      </c>
      <c r="E20" s="18">
        <v>1928</v>
      </c>
      <c r="F20" s="18">
        <v>34699</v>
      </c>
      <c r="G20" s="18">
        <v>23592</v>
      </c>
      <c r="H20" s="17">
        <v>4993</v>
      </c>
      <c r="I20" s="17">
        <v>1254</v>
      </c>
      <c r="J20" s="17">
        <v>167</v>
      </c>
      <c r="K20" s="17">
        <v>7331</v>
      </c>
      <c r="L20" s="17">
        <v>469</v>
      </c>
      <c r="M20" s="17">
        <f t="shared" si="0"/>
        <v>555805</v>
      </c>
      <c r="N20" s="19">
        <f>M20/I25-1</f>
        <v>0.028166095982270933</v>
      </c>
      <c r="O20" s="20">
        <f>M12+M13+M14+M15+M16+M17+M18+M19+M20</f>
        <v>2884664</v>
      </c>
      <c r="P20" s="21">
        <f>O20/I26-1</f>
        <v>0.02107987969322278</v>
      </c>
      <c r="Q20" s="22"/>
    </row>
    <row r="21" spans="1:16" ht="18" customHeight="1">
      <c r="A21" s="16" t="s">
        <v>29</v>
      </c>
      <c r="B21" s="17">
        <v>145181</v>
      </c>
      <c r="C21" s="17">
        <v>76186</v>
      </c>
      <c r="D21" s="18">
        <v>37880</v>
      </c>
      <c r="E21" s="18">
        <v>1221</v>
      </c>
      <c r="F21" s="18">
        <v>22557</v>
      </c>
      <c r="G21" s="18">
        <v>19039</v>
      </c>
      <c r="H21" s="17">
        <v>1836</v>
      </c>
      <c r="I21" s="17">
        <v>1065</v>
      </c>
      <c r="J21" s="17">
        <v>144</v>
      </c>
      <c r="K21" s="17">
        <v>4601</v>
      </c>
      <c r="L21" s="17">
        <v>858</v>
      </c>
      <c r="M21" s="17">
        <f t="shared" si="0"/>
        <v>310568</v>
      </c>
      <c r="N21" s="19">
        <f>M21/J25-1</f>
        <v>0.08376110132081727</v>
      </c>
      <c r="O21" s="20">
        <f>SUM(M21+O20)</f>
        <v>3195232</v>
      </c>
      <c r="P21" s="21">
        <f>O21/J26-1</f>
        <v>0.026852410083826106</v>
      </c>
    </row>
    <row r="22" spans="1:19" ht="18" customHeight="1">
      <c r="A22" s="16" t="s">
        <v>30</v>
      </c>
      <c r="B22" s="23">
        <v>1177</v>
      </c>
      <c r="C22" s="23">
        <v>366</v>
      </c>
      <c r="D22" s="24">
        <v>10488</v>
      </c>
      <c r="E22" s="24">
        <v>14</v>
      </c>
      <c r="F22" s="24">
        <v>1948</v>
      </c>
      <c r="G22" s="24">
        <v>6574</v>
      </c>
      <c r="H22" s="23">
        <v>62</v>
      </c>
      <c r="I22" s="23">
        <v>311</v>
      </c>
      <c r="J22" s="23">
        <v>170</v>
      </c>
      <c r="K22" s="23">
        <v>273</v>
      </c>
      <c r="L22" s="23">
        <v>0</v>
      </c>
      <c r="M22" s="17">
        <f t="shared" si="0"/>
        <v>21383</v>
      </c>
      <c r="N22" s="19">
        <f>M22/K25-1</f>
        <v>0.30663000305530086</v>
      </c>
      <c r="O22" s="20">
        <f>SUM(M22+O21)</f>
        <v>3216615</v>
      </c>
      <c r="P22" s="21">
        <f>O22/K26-1</f>
        <v>0.028316125012427973</v>
      </c>
      <c r="S22" s="25"/>
    </row>
    <row r="23" spans="1:19" ht="18" customHeight="1">
      <c r="A23" s="16" t="s">
        <v>31</v>
      </c>
      <c r="B23" s="23">
        <v>930</v>
      </c>
      <c r="C23" s="23">
        <v>231</v>
      </c>
      <c r="D23" s="24">
        <v>2311</v>
      </c>
      <c r="E23" s="24">
        <v>0</v>
      </c>
      <c r="F23" s="24">
        <v>1564</v>
      </c>
      <c r="G23" s="24">
        <v>372</v>
      </c>
      <c r="H23" s="23">
        <v>146</v>
      </c>
      <c r="I23" s="23">
        <v>11</v>
      </c>
      <c r="J23" s="23">
        <v>115</v>
      </c>
      <c r="K23" s="23">
        <v>15</v>
      </c>
      <c r="L23" s="23">
        <v>5</v>
      </c>
      <c r="M23" s="17">
        <f t="shared" si="0"/>
        <v>5700</v>
      </c>
      <c r="N23" s="19">
        <f>M23/L25-1</f>
        <v>0.28552097428958056</v>
      </c>
      <c r="O23" s="20">
        <f>SUM(M23+O22)</f>
        <v>3222315</v>
      </c>
      <c r="P23" s="21">
        <f>O23/L26-1</f>
        <v>0.028680196968850602</v>
      </c>
      <c r="S23" s="25"/>
    </row>
    <row r="24" spans="1:19" ht="18" customHeight="1">
      <c r="A24" s="16" t="s">
        <v>32</v>
      </c>
      <c r="B24" s="26">
        <f aca="true" t="shared" si="1" ref="B24:M24">SUM(B12:B23)</f>
        <v>1633470</v>
      </c>
      <c r="C24" s="26">
        <f t="shared" si="1"/>
        <v>971354</v>
      </c>
      <c r="D24" s="26">
        <f t="shared" si="1"/>
        <v>213592</v>
      </c>
      <c r="E24" s="26">
        <f t="shared" si="1"/>
        <v>10850</v>
      </c>
      <c r="F24" s="26">
        <f t="shared" si="1"/>
        <v>194594</v>
      </c>
      <c r="G24" s="26">
        <f t="shared" si="1"/>
        <v>120878</v>
      </c>
      <c r="H24" s="26">
        <f t="shared" si="1"/>
        <v>22922</v>
      </c>
      <c r="I24" s="26">
        <f t="shared" si="1"/>
        <v>7510</v>
      </c>
      <c r="J24" s="26">
        <f t="shared" si="1"/>
        <v>2132</v>
      </c>
      <c r="K24" s="26">
        <f t="shared" si="1"/>
        <v>40508</v>
      </c>
      <c r="L24" s="26">
        <f t="shared" si="1"/>
        <v>4505</v>
      </c>
      <c r="M24" s="26">
        <f t="shared" si="1"/>
        <v>3222315</v>
      </c>
      <c r="N24" s="27"/>
      <c r="O24" s="23"/>
      <c r="P24" s="27"/>
      <c r="S24" s="25"/>
    </row>
    <row r="25" spans="1:19" ht="15.75" customHeight="1">
      <c r="A25" s="28">
        <v>2378</v>
      </c>
      <c r="B25" s="28">
        <v>4176</v>
      </c>
      <c r="C25" s="28">
        <v>11568</v>
      </c>
      <c r="D25" s="29">
        <v>110458</v>
      </c>
      <c r="E25" s="29">
        <v>371347</v>
      </c>
      <c r="F25" s="29">
        <v>516429</v>
      </c>
      <c r="G25" s="29">
        <v>634998</v>
      </c>
      <c r="H25" s="28">
        <v>633178</v>
      </c>
      <c r="I25" s="28">
        <v>540579</v>
      </c>
      <c r="J25" s="28">
        <v>286565</v>
      </c>
      <c r="K25" s="28">
        <v>16365</v>
      </c>
      <c r="L25" s="30">
        <v>4434</v>
      </c>
      <c r="M25" s="31"/>
      <c r="N25" s="32"/>
      <c r="P25" s="33"/>
      <c r="S25" s="25"/>
    </row>
    <row r="26" spans="1:19" ht="15.75" customHeight="1">
      <c r="A26" s="28">
        <v>2378</v>
      </c>
      <c r="B26" s="28">
        <v>6554</v>
      </c>
      <c r="C26" s="28">
        <v>18122</v>
      </c>
      <c r="D26" s="34">
        <v>128580</v>
      </c>
      <c r="E26" s="34">
        <v>499927</v>
      </c>
      <c r="F26" s="28">
        <v>1016356</v>
      </c>
      <c r="G26" s="28">
        <v>1651354</v>
      </c>
      <c r="H26" s="28">
        <v>2284532</v>
      </c>
      <c r="I26" s="35">
        <v>2825111</v>
      </c>
      <c r="J26" s="35">
        <v>3111676</v>
      </c>
      <c r="K26" s="28">
        <v>3128041</v>
      </c>
      <c r="L26" s="28">
        <v>3132475</v>
      </c>
      <c r="M26" s="36"/>
      <c r="N26" s="31"/>
      <c r="O26" s="37"/>
      <c r="P26" s="33"/>
      <c r="S26" s="25"/>
    </row>
    <row r="27" spans="1:16" ht="12.75" customHeight="1">
      <c r="A27" s="66" t="s">
        <v>33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ht="21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</row>
    <row r="29" spans="1:16" ht="2.25" customHeight="1">
      <c r="A29" s="38"/>
      <c r="B29" s="38"/>
      <c r="C29" s="38"/>
      <c r="D29" s="38"/>
      <c r="E29" s="39"/>
      <c r="F29" s="39"/>
      <c r="G29" s="38"/>
      <c r="H29" s="39"/>
      <c r="I29" s="38"/>
      <c r="J29" s="38"/>
      <c r="K29" s="38"/>
      <c r="L29" s="38"/>
      <c r="M29" s="38"/>
      <c r="N29" s="38"/>
      <c r="O29" s="38"/>
      <c r="P29" s="40"/>
    </row>
    <row r="30" spans="1:16" ht="55.5" customHeight="1">
      <c r="A30" s="10" t="s">
        <v>4</v>
      </c>
      <c r="B30" s="11" t="s">
        <v>5</v>
      </c>
      <c r="C30" s="11" t="s">
        <v>34</v>
      </c>
      <c r="D30" s="11" t="s">
        <v>35</v>
      </c>
      <c r="E30" s="41" t="s">
        <v>8</v>
      </c>
      <c r="F30" s="41" t="s">
        <v>36</v>
      </c>
      <c r="G30" s="4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3" t="s">
        <v>15</v>
      </c>
      <c r="M30" s="14" t="s">
        <v>16</v>
      </c>
      <c r="N30" s="15" t="s">
        <v>17</v>
      </c>
      <c r="O30" s="14" t="s">
        <v>18</v>
      </c>
      <c r="P30" s="14" t="s">
        <v>19</v>
      </c>
    </row>
    <row r="31" spans="1:16" ht="18" customHeight="1">
      <c r="A31" s="42" t="s">
        <v>20</v>
      </c>
      <c r="B31" s="17">
        <f>SUM('[1]OCAK'!C53)</f>
        <v>467</v>
      </c>
      <c r="C31" s="17">
        <f>SUM('[1]OCAK'!D53)</f>
        <v>208</v>
      </c>
      <c r="D31" s="17">
        <f>SUM('[1]OCAK'!E53)</f>
        <v>567</v>
      </c>
      <c r="E31" s="17">
        <f>SUM('[1]OCAK'!F53)</f>
        <v>0</v>
      </c>
      <c r="F31" s="17">
        <f>SUM('[1]OCAK'!G53)</f>
        <v>1247</v>
      </c>
      <c r="G31" s="17">
        <f>SUM('[1]OCAK'!H53)</f>
        <v>188</v>
      </c>
      <c r="H31" s="17">
        <f>SUM('[1]OCAK'!I53)</f>
        <v>26</v>
      </c>
      <c r="I31" s="17">
        <f>SUM('[1]OCAK'!J53)</f>
        <v>11</v>
      </c>
      <c r="J31" s="17">
        <f>SUM('[1]OCAK'!K53)</f>
        <v>125</v>
      </c>
      <c r="K31" s="17">
        <f>SUM('[1]OCAK'!L53)</f>
        <v>35</v>
      </c>
      <c r="L31" s="17">
        <f>SUM('[1]OCAK'!M53)</f>
        <v>0</v>
      </c>
      <c r="M31" s="17">
        <f>SUM(B31:L31)</f>
        <v>2874</v>
      </c>
      <c r="N31" s="19">
        <f aca="true" t="shared" si="2" ref="N31:N42">M31/M12-1</f>
        <v>0.08740068104426779</v>
      </c>
      <c r="O31" s="20">
        <f>M31</f>
        <v>2874</v>
      </c>
      <c r="P31" s="21">
        <f aca="true" t="shared" si="3" ref="P31:P42">O31/O12-1</f>
        <v>0.08740068104426779</v>
      </c>
    </row>
    <row r="32" spans="1:16" ht="18" customHeight="1">
      <c r="A32" s="42" t="s">
        <v>21</v>
      </c>
      <c r="B32" s="17">
        <f>SUM('[1]ŞUBAT'!C53)</f>
        <v>1019</v>
      </c>
      <c r="C32" s="17">
        <f>SUM('[1]ŞUBAT'!D53)</f>
        <v>851</v>
      </c>
      <c r="D32" s="17">
        <f>SUM('[1]ŞUBAT'!E53)</f>
        <v>566</v>
      </c>
      <c r="E32" s="17">
        <f>SUM('[1]ŞUBAT'!F53)</f>
        <v>0</v>
      </c>
      <c r="F32" s="17">
        <f>SUM('[1]ŞUBAT'!G53)</f>
        <v>1055</v>
      </c>
      <c r="G32" s="17">
        <f>SUM('[1]ŞUBAT'!H53)</f>
        <v>235</v>
      </c>
      <c r="H32" s="17">
        <f>SUM('[1]ŞUBAT'!I53)</f>
        <v>59</v>
      </c>
      <c r="I32" s="17">
        <f>SUM('[1]ŞUBAT'!J53)</f>
        <v>29</v>
      </c>
      <c r="J32" s="17">
        <f>SUM('[1]ŞUBAT'!K53)</f>
        <v>214</v>
      </c>
      <c r="K32" s="17">
        <f>SUM('[1]ŞUBAT'!L53)</f>
        <v>59</v>
      </c>
      <c r="L32" s="17">
        <f>SUM('[1]ŞUBAT'!M53)</f>
        <v>0</v>
      </c>
      <c r="M32" s="17">
        <f>SUM(B32:L32)</f>
        <v>4087</v>
      </c>
      <c r="N32" s="19">
        <f t="shared" si="2"/>
        <v>0.7157850545759865</v>
      </c>
      <c r="O32" s="20">
        <f>O31+M32</f>
        <v>6961</v>
      </c>
      <c r="P32" s="21">
        <f t="shared" si="3"/>
        <v>0.3852736318407961</v>
      </c>
    </row>
    <row r="33" spans="1:16" ht="18" customHeight="1">
      <c r="A33" s="42" t="s">
        <v>22</v>
      </c>
      <c r="B33" s="17">
        <f>SUM('[1]MART'!C53)</f>
        <v>2517</v>
      </c>
      <c r="C33" s="17">
        <f>SUM('[1]MART'!D53)</f>
        <v>723</v>
      </c>
      <c r="D33" s="17">
        <f>SUM('[1]MART'!E53)</f>
        <v>1288</v>
      </c>
      <c r="E33" s="17">
        <f>SUM('[1]MART'!F53)</f>
        <v>0</v>
      </c>
      <c r="F33" s="17">
        <f>SUM('[1]MART'!G53)</f>
        <v>1100</v>
      </c>
      <c r="G33" s="17">
        <f>SUM('[1]MART'!H53)</f>
        <v>2115</v>
      </c>
      <c r="H33" s="17">
        <f>SUM('[1]MART'!I53)</f>
        <v>36</v>
      </c>
      <c r="I33" s="17">
        <f>SUM('[1]MART'!J53)</f>
        <v>25</v>
      </c>
      <c r="J33" s="17">
        <f>SUM('[1]MART'!K53)</f>
        <v>215</v>
      </c>
      <c r="K33" s="17">
        <f>SUM('[1]MART'!L53)</f>
        <v>105</v>
      </c>
      <c r="L33" s="17">
        <f>SUM('[1]MART'!M53)</f>
        <v>8</v>
      </c>
      <c r="M33" s="17">
        <f>SUM('[1]MART'!N53)</f>
        <v>8132</v>
      </c>
      <c r="N33" s="19">
        <f t="shared" si="2"/>
        <v>-0.14588803697090647</v>
      </c>
      <c r="O33" s="20">
        <f>O32+M33</f>
        <v>15093</v>
      </c>
      <c r="P33" s="21">
        <f t="shared" si="3"/>
        <v>0.03760483981850671</v>
      </c>
    </row>
    <row r="34" spans="1:16" ht="18" customHeight="1">
      <c r="A34" s="42" t="s">
        <v>23</v>
      </c>
      <c r="B34" s="17">
        <f>SUM('[1]NİSAN'!C53)</f>
        <v>63097</v>
      </c>
      <c r="C34" s="17">
        <f>SUM('[1]NİSAN'!D53)</f>
        <v>42453</v>
      </c>
      <c r="D34" s="17">
        <f>SUM('[1]NİSAN'!E53)</f>
        <v>11227</v>
      </c>
      <c r="E34" s="17">
        <f>SUM('[1]NİSAN'!F53)</f>
        <v>0</v>
      </c>
      <c r="F34" s="17">
        <f>SUM('[1]NİSAN'!G53)</f>
        <v>5885</v>
      </c>
      <c r="G34" s="17">
        <f>SUM('[1]NİSAN'!H53)</f>
        <v>4218</v>
      </c>
      <c r="H34" s="17">
        <f>SUM('[1]NİSAN'!I53)</f>
        <v>546</v>
      </c>
      <c r="I34" s="17">
        <f>SUM('[1]NİSAN'!J53)</f>
        <v>279</v>
      </c>
      <c r="J34" s="17">
        <f>SUM('[1]NİSAN'!K53)</f>
        <v>226</v>
      </c>
      <c r="K34" s="17">
        <f>SUM('[1]NİSAN'!L53)</f>
        <v>290</v>
      </c>
      <c r="L34" s="17">
        <f>SUM('[1]NİSAN'!M53)</f>
        <v>103</v>
      </c>
      <c r="M34" s="17">
        <f>SUM('[1]NİSAN'!N53)</f>
        <v>128324</v>
      </c>
      <c r="N34" s="19">
        <f t="shared" si="2"/>
        <v>0.25324973386852623</v>
      </c>
      <c r="O34" s="20">
        <f aca="true" t="shared" si="4" ref="O34:O42">O33+M34</f>
        <v>143417</v>
      </c>
      <c r="P34" s="21">
        <f t="shared" si="3"/>
        <v>0.2264257433362693</v>
      </c>
    </row>
    <row r="35" spans="1:16" ht="18" customHeight="1">
      <c r="A35" s="42" t="s">
        <v>24</v>
      </c>
      <c r="B35" s="17">
        <f>SUM('[1]MAYIS'!C53)</f>
        <v>0</v>
      </c>
      <c r="C35" s="17">
        <f>SUM('[1]MAYIS'!D53)</f>
        <v>0</v>
      </c>
      <c r="D35" s="17">
        <f>SUM('[1]MAYIS'!E53)</f>
        <v>0</v>
      </c>
      <c r="E35" s="17">
        <f>SUM('[1]MAYIS'!F53)</f>
        <v>0</v>
      </c>
      <c r="F35" s="17">
        <f>SUM('[1]MAYIS'!G53)</f>
        <v>0</v>
      </c>
      <c r="G35" s="17">
        <f>SUM('[1]MAYIS'!H53)</f>
        <v>0</v>
      </c>
      <c r="H35" s="17">
        <f>SUM('[1]MAYIS'!I53)</f>
        <v>0</v>
      </c>
      <c r="I35" s="17">
        <f>SUM('[1]MAYIS'!J53)</f>
        <v>0</v>
      </c>
      <c r="J35" s="17">
        <f>SUM('[1]MAYIS'!K53)</f>
        <v>0</v>
      </c>
      <c r="K35" s="17">
        <f>SUM('[1]MAYIS'!L53)</f>
        <v>0</v>
      </c>
      <c r="L35" s="17">
        <f>SUM('[1]MAYIS'!M53)</f>
        <v>0</v>
      </c>
      <c r="M35" s="17">
        <f>SUM('[1]MAYIS'!N53)</f>
        <v>0</v>
      </c>
      <c r="N35" s="43">
        <f t="shared" si="2"/>
        <v>-1</v>
      </c>
      <c r="O35" s="44">
        <f t="shared" si="4"/>
        <v>143417</v>
      </c>
      <c r="P35" s="45">
        <f t="shared" si="3"/>
        <v>-0.7268663822655596</v>
      </c>
    </row>
    <row r="36" spans="1:16" ht="18" customHeight="1">
      <c r="A36" s="42" t="s">
        <v>25</v>
      </c>
      <c r="B36" s="17">
        <f>SUM('[1]HAZİRAN'!C53)</f>
        <v>0</v>
      </c>
      <c r="C36" s="17">
        <f>SUM('[1]HAZİRAN'!D53)</f>
        <v>0</v>
      </c>
      <c r="D36" s="17">
        <f>SUM('[1]HAZİRAN'!E53)</f>
        <v>0</v>
      </c>
      <c r="E36" s="17">
        <f>SUM('[1]HAZİRAN'!F53)</f>
        <v>0</v>
      </c>
      <c r="F36" s="17">
        <f>SUM('[1]HAZİRAN'!G53)</f>
        <v>0</v>
      </c>
      <c r="G36" s="17">
        <f>SUM('[1]HAZİRAN'!H53)</f>
        <v>0</v>
      </c>
      <c r="H36" s="17">
        <f>SUM('[1]HAZİRAN'!I53)</f>
        <v>0</v>
      </c>
      <c r="I36" s="17">
        <f>SUM('[1]HAZİRAN'!J53)</f>
        <v>0</v>
      </c>
      <c r="J36" s="17">
        <f>SUM('[1]HAZİRAN'!K53)</f>
        <v>0</v>
      </c>
      <c r="K36" s="17">
        <f>SUM('[1]HAZİRAN'!L53)</f>
        <v>0</v>
      </c>
      <c r="L36" s="17">
        <f>SUM('[1]HAZİRAN'!M53)</f>
        <v>0</v>
      </c>
      <c r="M36" s="17">
        <f>SUM('[1]HAZİRAN'!N53)</f>
        <v>0</v>
      </c>
      <c r="N36" s="43">
        <f t="shared" si="2"/>
        <v>-1</v>
      </c>
      <c r="O36" s="44">
        <f t="shared" si="4"/>
        <v>143417</v>
      </c>
      <c r="P36" s="45">
        <f t="shared" si="3"/>
        <v>-0.863306801729717</v>
      </c>
    </row>
    <row r="37" spans="1:16" ht="18" customHeight="1">
      <c r="A37" s="42" t="s">
        <v>26</v>
      </c>
      <c r="B37" s="17">
        <f>SUM('[1]TEMMUZ'!C53)</f>
        <v>0</v>
      </c>
      <c r="C37" s="17">
        <f>SUM('[1]TEMMUZ'!D53)</f>
        <v>0</v>
      </c>
      <c r="D37" s="17">
        <f>SUM('[1]TEMMUZ'!E53)</f>
        <v>0</v>
      </c>
      <c r="E37" s="17">
        <f>SUM('[1]TEMMUZ'!F53)</f>
        <v>0</v>
      </c>
      <c r="F37" s="17">
        <f>SUM('[1]TEMMUZ'!G53)</f>
        <v>0</v>
      </c>
      <c r="G37" s="17">
        <f>SUM('[1]TEMMUZ'!H53)</f>
        <v>0</v>
      </c>
      <c r="H37" s="17">
        <f>SUM('[1]TEMMUZ'!I53)</f>
        <v>0</v>
      </c>
      <c r="I37" s="17">
        <f>SUM('[1]TEMMUZ'!J53)</f>
        <v>0</v>
      </c>
      <c r="J37" s="17">
        <f>SUM('[1]TEMMUZ'!K53)</f>
        <v>0</v>
      </c>
      <c r="K37" s="17">
        <f>SUM('[1]TEMMUZ'!L53)</f>
        <v>0</v>
      </c>
      <c r="L37" s="17">
        <f>SUM('[1]TEMMUZ'!M53)</f>
        <v>0</v>
      </c>
      <c r="M37" s="17">
        <f>SUM('[1]TEMMUZ'!N53)</f>
        <v>0</v>
      </c>
      <c r="N37" s="43">
        <f t="shared" si="2"/>
        <v>-1</v>
      </c>
      <c r="O37" s="44">
        <f t="shared" si="4"/>
        <v>143417</v>
      </c>
      <c r="P37" s="45">
        <f t="shared" si="3"/>
        <v>-0.9142533089875078</v>
      </c>
    </row>
    <row r="38" spans="1:16" ht="18" customHeight="1">
      <c r="A38" s="42" t="s">
        <v>27</v>
      </c>
      <c r="B38" s="17">
        <f>SUM('[1]AĞUSTOS'!C53)</f>
        <v>0</v>
      </c>
      <c r="C38" s="17">
        <f>SUM('[1]AĞUSTOS'!D53)</f>
        <v>0</v>
      </c>
      <c r="D38" s="17">
        <f>SUM('[1]AĞUSTOS'!E53)</f>
        <v>0</v>
      </c>
      <c r="E38" s="17">
        <f>SUM('[1]AĞUSTOS'!F53)</f>
        <v>0</v>
      </c>
      <c r="F38" s="17">
        <f>SUM('[1]AĞUSTOS'!G53)</f>
        <v>0</v>
      </c>
      <c r="G38" s="17">
        <f>SUM('[1]AĞUSTOS'!H53)</f>
        <v>0</v>
      </c>
      <c r="H38" s="17">
        <f>SUM('[1]AĞUSTOS'!I53)</f>
        <v>0</v>
      </c>
      <c r="I38" s="17">
        <f>SUM('[1]AĞUSTOS'!J53)</f>
        <v>0</v>
      </c>
      <c r="J38" s="17">
        <f>SUM('[1]AĞUSTOS'!K53)</f>
        <v>0</v>
      </c>
      <c r="K38" s="17">
        <f>SUM('[1]AĞUSTOS'!L53)</f>
        <v>0</v>
      </c>
      <c r="L38" s="17">
        <f>SUM('[1]AĞUSTOS'!M53)</f>
        <v>0</v>
      </c>
      <c r="M38" s="17">
        <f>SUM('[1]AĞUSTOS'!N53)</f>
        <v>0</v>
      </c>
      <c r="N38" s="43">
        <f t="shared" si="2"/>
        <v>-1</v>
      </c>
      <c r="O38" s="44">
        <f t="shared" si="4"/>
        <v>143417</v>
      </c>
      <c r="P38" s="45">
        <f t="shared" si="3"/>
        <v>-0.9384174825526148</v>
      </c>
    </row>
    <row r="39" spans="1:16" ht="18" customHeight="1">
      <c r="A39" s="42" t="s">
        <v>28</v>
      </c>
      <c r="B39" s="17">
        <f>SUM('[1]EYLÜL'!C53)</f>
        <v>0</v>
      </c>
      <c r="C39" s="17">
        <f>SUM('[1]EYLÜL'!D53)</f>
        <v>0</v>
      </c>
      <c r="D39" s="17">
        <f>SUM('[1]EYLÜL'!E53)</f>
        <v>0</v>
      </c>
      <c r="E39" s="17">
        <f>SUM('[1]EYLÜL'!F53)</f>
        <v>0</v>
      </c>
      <c r="F39" s="17">
        <f>SUM('[1]EYLÜL'!G53)</f>
        <v>0</v>
      </c>
      <c r="G39" s="17">
        <f>SUM('[1]EYLÜL'!H53)</f>
        <v>0</v>
      </c>
      <c r="H39" s="17">
        <f>SUM('[1]EYLÜL'!I53)</f>
        <v>0</v>
      </c>
      <c r="I39" s="17">
        <f>SUM('[1]EYLÜL'!J53)</f>
        <v>0</v>
      </c>
      <c r="J39" s="17">
        <f>SUM('[1]EYLÜL'!K53)</f>
        <v>0</v>
      </c>
      <c r="K39" s="17">
        <f>SUM('[1]EYLÜL'!L53)</f>
        <v>0</v>
      </c>
      <c r="L39" s="17">
        <f>SUM('[1]EYLÜL'!M53)</f>
        <v>0</v>
      </c>
      <c r="M39" s="17">
        <f>SUM('[1]EYLÜL'!N53)</f>
        <v>0</v>
      </c>
      <c r="N39" s="43">
        <f t="shared" si="2"/>
        <v>-1</v>
      </c>
      <c r="O39" s="44">
        <f t="shared" si="4"/>
        <v>143417</v>
      </c>
      <c r="P39" s="45">
        <f>O39/O20-1</f>
        <v>-0.9502829445647742</v>
      </c>
    </row>
    <row r="40" spans="1:16" ht="18" customHeight="1">
      <c r="A40" s="42" t="s">
        <v>29</v>
      </c>
      <c r="B40" s="17">
        <f>SUM('[1]EKİM'!C53)</f>
        <v>0</v>
      </c>
      <c r="C40" s="17">
        <f>SUM('[1]EKİM'!D53)</f>
        <v>0</v>
      </c>
      <c r="D40" s="17">
        <f>SUM('[1]EKİM'!E53)</f>
        <v>0</v>
      </c>
      <c r="E40" s="17">
        <f>SUM('[1]EKİM'!F53)</f>
        <v>0</v>
      </c>
      <c r="F40" s="17">
        <f>SUM('[1]EKİM'!G53)</f>
        <v>0</v>
      </c>
      <c r="G40" s="17">
        <f>SUM('[1]EKİM'!H53)</f>
        <v>0</v>
      </c>
      <c r="H40" s="17">
        <f>SUM('[1]EKİM'!I53)</f>
        <v>0</v>
      </c>
      <c r="I40" s="17">
        <f>SUM('[1]EKİM'!J53)</f>
        <v>0</v>
      </c>
      <c r="J40" s="17">
        <f>SUM('[1]EKİM'!K53)</f>
        <v>0</v>
      </c>
      <c r="K40" s="17">
        <f>SUM('[1]EKİM'!L53)</f>
        <v>0</v>
      </c>
      <c r="L40" s="17">
        <f>SUM('[1]EKİM'!M53)</f>
        <v>0</v>
      </c>
      <c r="M40" s="17">
        <f>SUM('[1]EKİM'!N53)</f>
        <v>0</v>
      </c>
      <c r="N40" s="43">
        <f t="shared" si="2"/>
        <v>-1</v>
      </c>
      <c r="O40" s="44">
        <f t="shared" si="4"/>
        <v>143417</v>
      </c>
      <c r="P40" s="45">
        <f t="shared" si="3"/>
        <v>-0.9551153093108732</v>
      </c>
    </row>
    <row r="41" spans="1:16" ht="18" customHeight="1">
      <c r="A41" s="42" t="s">
        <v>30</v>
      </c>
      <c r="B41" s="17">
        <f>SUM('[1]KASIM'!C53)</f>
        <v>0</v>
      </c>
      <c r="C41" s="17">
        <f>SUM('[1]KASIM'!D53)</f>
        <v>0</v>
      </c>
      <c r="D41" s="17">
        <f>SUM('[1]KASIM'!E53)</f>
        <v>0</v>
      </c>
      <c r="E41" s="17">
        <f>SUM('[1]KASIM'!F53)</f>
        <v>0</v>
      </c>
      <c r="F41" s="17">
        <f>SUM('[1]KASIM'!G53)</f>
        <v>0</v>
      </c>
      <c r="G41" s="17">
        <f>SUM('[1]KASIM'!H53)</f>
        <v>0</v>
      </c>
      <c r="H41" s="17">
        <f>SUM('[1]KASIM'!I53)</f>
        <v>0</v>
      </c>
      <c r="I41" s="17">
        <f>SUM('[1]KASIM'!J53)</f>
        <v>0</v>
      </c>
      <c r="J41" s="17">
        <f>SUM('[1]KASIM'!K53)</f>
        <v>0</v>
      </c>
      <c r="K41" s="17">
        <f>SUM('[1]KASIM'!L53)</f>
        <v>0</v>
      </c>
      <c r="L41" s="17">
        <f>SUM('[1]KASIM'!M53)</f>
        <v>0</v>
      </c>
      <c r="M41" s="17">
        <f>SUM('[1]KASIM'!N53)</f>
        <v>0</v>
      </c>
      <c r="N41" s="43">
        <f t="shared" si="2"/>
        <v>-1</v>
      </c>
      <c r="O41" s="44">
        <f t="shared" si="4"/>
        <v>143417</v>
      </c>
      <c r="P41" s="45">
        <f t="shared" si="3"/>
        <v>-0.9554136879918796</v>
      </c>
    </row>
    <row r="42" spans="1:16" ht="18" customHeight="1">
      <c r="A42" s="42" t="s">
        <v>31</v>
      </c>
      <c r="B42" s="17">
        <f>SUM('[1]ARALIK'!C53)</f>
        <v>0</v>
      </c>
      <c r="C42" s="17">
        <f>SUM('[1]ARALIK'!D53)</f>
        <v>0</v>
      </c>
      <c r="D42" s="17">
        <f>SUM('[1]ARALIK'!E53)</f>
        <v>0</v>
      </c>
      <c r="E42" s="17">
        <f>SUM('[1]ARALIK'!F53)</f>
        <v>0</v>
      </c>
      <c r="F42" s="17">
        <f>SUM('[1]ARALIK'!G53)</f>
        <v>0</v>
      </c>
      <c r="G42" s="17">
        <f>SUM('[1]ARALIK'!H53)</f>
        <v>0</v>
      </c>
      <c r="H42" s="17">
        <f>SUM('[1]ARALIK'!I53)</f>
        <v>0</v>
      </c>
      <c r="I42" s="17">
        <f>SUM('[1]ARALIK'!J53)</f>
        <v>0</v>
      </c>
      <c r="J42" s="17">
        <f>SUM('[1]ARALIK'!K53)</f>
        <v>0</v>
      </c>
      <c r="K42" s="17">
        <f>SUM('[1]ARALIK'!L53)</f>
        <v>0</v>
      </c>
      <c r="L42" s="17">
        <f>SUM('[1]ARALIK'!M53)</f>
        <v>0</v>
      </c>
      <c r="M42" s="17">
        <f>SUM('[1]ARALIK'!N53)</f>
        <v>0</v>
      </c>
      <c r="N42" s="43">
        <f t="shared" si="2"/>
        <v>-1</v>
      </c>
      <c r="O42" s="44">
        <f t="shared" si="4"/>
        <v>143417</v>
      </c>
      <c r="P42" s="45">
        <f t="shared" si="3"/>
        <v>-0.9554925573694688</v>
      </c>
    </row>
    <row r="43" spans="1:16" s="49" customFormat="1" ht="18" customHeight="1">
      <c r="A43" s="42" t="s">
        <v>32</v>
      </c>
      <c r="B43" s="26">
        <f aca="true" t="shared" si="5" ref="B43:K43">SUM(B31:B42)</f>
        <v>67100</v>
      </c>
      <c r="C43" s="26">
        <f t="shared" si="5"/>
        <v>44235</v>
      </c>
      <c r="D43" s="26">
        <f>SUM(D31:D42)</f>
        <v>13648</v>
      </c>
      <c r="E43" s="26">
        <f t="shared" si="5"/>
        <v>0</v>
      </c>
      <c r="F43" s="26">
        <f>SUM(F31:F42)</f>
        <v>9287</v>
      </c>
      <c r="G43" s="26">
        <f>SUM(G31:G42)</f>
        <v>6756</v>
      </c>
      <c r="H43" s="26">
        <f>SUM(H31:H42)</f>
        <v>667</v>
      </c>
      <c r="I43" s="26">
        <f t="shared" si="5"/>
        <v>344</v>
      </c>
      <c r="J43" s="26">
        <f t="shared" si="5"/>
        <v>780</v>
      </c>
      <c r="K43" s="26">
        <f t="shared" si="5"/>
        <v>489</v>
      </c>
      <c r="L43" s="26">
        <f>SUM(L31:L42)</f>
        <v>111</v>
      </c>
      <c r="M43" s="26">
        <f>SUM(B43:L43)</f>
        <v>143417</v>
      </c>
      <c r="N43" s="46"/>
      <c r="O43" s="47"/>
      <c r="P43" s="48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0"/>
      <c r="R44" s="50"/>
    </row>
    <row r="45" spans="1:19" ht="45" customHeight="1">
      <c r="A45" s="72" t="s">
        <v>37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51"/>
      <c r="R45" s="51"/>
      <c r="S45" s="50"/>
    </row>
    <row r="46" spans="1:19" ht="12.75">
      <c r="A46" s="57" t="s">
        <v>38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>
        <f ca="1">TODAY()</f>
        <v>41772</v>
      </c>
      <c r="P46" s="60"/>
      <c r="Q46" s="52"/>
      <c r="R46" s="50"/>
      <c r="S46" s="50"/>
    </row>
    <row r="47" spans="1:19" ht="12.75">
      <c r="A47" s="61" t="s">
        <v>39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51"/>
      <c r="R47" s="51"/>
      <c r="S47" s="50"/>
    </row>
    <row r="48" spans="1:19" ht="12.75">
      <c r="A48" s="4"/>
      <c r="B48" s="53"/>
      <c r="C48" s="53"/>
      <c r="D48" s="53"/>
      <c r="E48" s="53"/>
      <c r="F48" s="53"/>
      <c r="G48" s="4"/>
      <c r="H48" s="53"/>
      <c r="I48" s="53"/>
      <c r="J48" s="54"/>
      <c r="K48" s="1"/>
      <c r="L48" s="1"/>
      <c r="M48" s="1"/>
      <c r="N48" s="1"/>
      <c r="O48" s="1"/>
      <c r="P48" s="1"/>
      <c r="Q48" s="50"/>
      <c r="R48" s="50"/>
      <c r="S48" s="50"/>
    </row>
    <row r="49" spans="1:19" ht="12.75">
      <c r="A49" s="55"/>
      <c r="B49" s="1"/>
      <c r="C49" s="53"/>
      <c r="D49" s="53"/>
      <c r="E49" s="56"/>
      <c r="F49" s="56"/>
      <c r="G49" s="56"/>
      <c r="H49" s="56"/>
      <c r="I49" s="56"/>
      <c r="J49" s="56"/>
      <c r="K49" s="1"/>
      <c r="L49" s="1"/>
      <c r="M49" s="1"/>
      <c r="N49" s="1"/>
      <c r="O49" s="1"/>
      <c r="P49" s="1"/>
      <c r="Q49" s="50"/>
      <c r="R49" s="50"/>
      <c r="S49" s="50"/>
    </row>
    <row r="50" spans="1:16" ht="12.75">
      <c r="A50" s="55"/>
      <c r="B50" s="1"/>
      <c r="C50" s="53"/>
      <c r="D50" s="53"/>
      <c r="E50" s="56"/>
      <c r="F50" s="56"/>
      <c r="G50" s="56"/>
      <c r="H50" s="56"/>
      <c r="I50" s="56"/>
      <c r="J50" s="56"/>
      <c r="K50" s="1"/>
      <c r="L50" s="1"/>
      <c r="M50" s="1"/>
      <c r="N50" s="1"/>
      <c r="O50" s="1"/>
      <c r="P50" s="1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9">
    <mergeCell ref="A46:N46"/>
    <mergeCell ref="O46:P46"/>
    <mergeCell ref="A47:P47"/>
    <mergeCell ref="C4:N4"/>
    <mergeCell ref="C5:N5"/>
    <mergeCell ref="C6:N6"/>
    <mergeCell ref="A8:P9"/>
    <mergeCell ref="A27:P28"/>
    <mergeCell ref="A45:P45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17602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2014-05-13T12:54:00Z</dcterms:created>
  <dcterms:modified xsi:type="dcterms:W3CDTF">2014-05-13T13:09:17Z</dcterms:modified>
  <cp:category/>
  <cp:version/>
  <cp:contentType/>
  <cp:contentStatus/>
</cp:coreProperties>
</file>