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4292D21E-391B-4E65-B29B-BDCC95C618D0}" xr6:coauthVersionLast="36" xr6:coauthVersionMax="36" xr10:uidLastSave="{00000000-0000-0000-0000-000000000000}"/>
  <bookViews>
    <workbookView xWindow="0" yWindow="0" windowWidth="28800" windowHeight="11550" xr2:uid="{8CCD3E8A-2A15-4999-9247-B8C43ED41EFB}"/>
  </bookViews>
  <sheets>
    <sheet name="2023-2024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O10" i="1" s="1"/>
  <c r="N11" i="1"/>
  <c r="O11" i="1" s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1" i="1"/>
  <c r="O21" i="1" s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B28" i="1"/>
  <c r="C28" i="1"/>
  <c r="D28" i="1"/>
  <c r="N28" i="1" s="1"/>
  <c r="F28" i="1"/>
  <c r="G28" i="1"/>
  <c r="H28" i="1"/>
  <c r="I28" i="1"/>
  <c r="J28" i="1"/>
  <c r="K28" i="1"/>
  <c r="L28" i="1"/>
  <c r="M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 s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B40" i="1"/>
  <c r="C40" i="1"/>
  <c r="E40" i="1"/>
  <c r="F40" i="1"/>
  <c r="G40" i="1"/>
  <c r="H40" i="1"/>
  <c r="I40" i="1"/>
  <c r="J40" i="1"/>
  <c r="K40" i="1"/>
  <c r="L40" i="1"/>
  <c r="M40" i="1"/>
  <c r="P43" i="1"/>
  <c r="N40" i="1" l="1"/>
  <c r="O28" i="1"/>
  <c r="P28" i="1"/>
  <c r="D40" i="1"/>
  <c r="P10" i="1"/>
  <c r="Q28" i="1" l="1"/>
  <c r="P29" i="1"/>
  <c r="P11" i="1"/>
  <c r="Q10" i="1"/>
  <c r="Q11" i="1" l="1"/>
  <c r="P12" i="1"/>
  <c r="Q29" i="1"/>
  <c r="P30" i="1"/>
  <c r="Q30" i="1" l="1"/>
  <c r="P31" i="1"/>
  <c r="Q12" i="1"/>
  <c r="P13" i="1"/>
  <c r="Q13" i="1" l="1"/>
  <c r="P14" i="1"/>
  <c r="Q31" i="1"/>
  <c r="P32" i="1"/>
  <c r="Q32" i="1" l="1"/>
  <c r="P33" i="1"/>
  <c r="Q14" i="1"/>
  <c r="P15" i="1"/>
  <c r="Q33" i="1" l="1"/>
  <c r="P34" i="1"/>
  <c r="Q15" i="1"/>
  <c r="P16" i="1"/>
  <c r="Q16" i="1" l="1"/>
  <c r="P17" i="1"/>
  <c r="Q34" i="1"/>
  <c r="P35" i="1"/>
  <c r="Q35" i="1" l="1"/>
  <c r="P36" i="1"/>
  <c r="Q17" i="1"/>
  <c r="P18" i="1"/>
  <c r="Q36" i="1" l="1"/>
  <c r="P37" i="1"/>
  <c r="Q18" i="1"/>
  <c r="P19" i="1"/>
  <c r="Q37" i="1" l="1"/>
  <c r="P38" i="1"/>
  <c r="Q19" i="1"/>
  <c r="P20" i="1"/>
  <c r="Q20" i="1" l="1"/>
  <c r="P21" i="1"/>
  <c r="Q21" i="1" s="1"/>
  <c r="Q38" i="1"/>
  <c r="P39" i="1"/>
  <c r="Q39" i="1" s="1"/>
</calcChain>
</file>

<file path=xl/sharedStrings.xml><?xml version="1.0" encoding="utf-8"?>
<sst xmlns="http://schemas.openxmlformats.org/spreadsheetml/2006/main" count="76" uniqueCount="45">
  <si>
    <t>TELEFON: 0252 - 214 12 61 FAKS: 0252 - 214 12 44   WEB:www.mugla.ktb.gov.tr    e-mail:muglabilgi@ktb.gov.tr - asli.yoruk@ktb.gov.tr</t>
  </si>
  <si>
    <t>BİLGİLER  YAZDIRILDIĞI  TARİHTEN  ÖNCEKİ  AYLARI  KAPSAR.   KAYITLARDAN YAZDIRILDIĞI TARİH: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</si>
  <si>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</si>
  <si>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TOPLAM</t>
  </si>
  <si>
    <t>ARALIK</t>
  </si>
  <si>
    <t>KASIM</t>
  </si>
  <si>
    <t>EKİM</t>
  </si>
  <si>
    <t>EYLÜL</t>
  </si>
  <si>
    <t>AĞUSTOS</t>
  </si>
  <si>
    <t>TEMMUZ</t>
  </si>
  <si>
    <t>HAZİRAN</t>
  </si>
  <si>
    <t>MAYIS</t>
  </si>
  <si>
    <t>NİSAN</t>
  </si>
  <si>
    <t>MART</t>
  </si>
  <si>
    <t>ŞUBAT</t>
  </si>
  <si>
    <t>KAPALI</t>
  </si>
  <si>
    <t>OCAK</t>
  </si>
  <si>
    <t>2023 YILINA GÖRE GENEL ARTIŞ %</t>
  </si>
  <si>
    <t>AYLARIN TOPLAMI</t>
  </si>
  <si>
    <t>2023 YILINA GÖRE AYLIK ARTIŞ %</t>
  </si>
  <si>
    <t xml:space="preserve">AYLIK </t>
  </si>
  <si>
    <t>YALI     KAVAK  LİMANI</t>
  </si>
  <si>
    <t>TURGUT REİS LİMANI</t>
  </si>
  <si>
    <t>GÜLLÜK LİMANI</t>
  </si>
  <si>
    <t>DATÇA LİMANI</t>
  </si>
  <si>
    <t>GÖCEK LİMANI</t>
  </si>
  <si>
    <t>FETHİYE LİMANI</t>
  </si>
  <si>
    <t>MANTARBURNU LİMANI</t>
  </si>
  <si>
    <t>BODRUM LİMANI</t>
  </si>
  <si>
    <t>BOZBURUN LİMANI</t>
  </si>
  <si>
    <t>MARMARİS LİMANI</t>
  </si>
  <si>
    <t>MİLAS-BODRUM HAVALİMANI</t>
  </si>
  <si>
    <t>DALAMAN HAVALİMANI</t>
  </si>
  <si>
    <t>HUDUT KAPISI</t>
  </si>
  <si>
    <t>2024 YILINDA MUĞLA İLİ GÜMRÜK KAPILARINDAN ÜLKEMİZE GİRİŞ YAPAN TURİSTLERİN AYLARA VE HUDUT KAPILARINA GÖRE DAĞILIMI</t>
  </si>
  <si>
    <t>0</t>
  </si>
  <si>
    <t/>
  </si>
  <si>
    <t>2022 YILINA GÖRE GENEL ARTIŞ %</t>
  </si>
  <si>
    <t>2022 YILINA GÖRE AYLIK ARTIŞ %</t>
  </si>
  <si>
    <t xml:space="preserve">BODRUM LİMANI </t>
  </si>
  <si>
    <t xml:space="preserve">MARMARİS LİMANI  </t>
  </si>
  <si>
    <t>2023 YILINDA MUĞLA İLİ GÜMRÜK KAPILARINDAN ÜLKEMİZE GİRİŞ YAPAN TURİSTLERİN AYLARA VE HUDUT KAPILARINA GÖRE DAĞILIMI</t>
  </si>
  <si>
    <t>İl Kültür ve Turizm Müdürlüğü</t>
  </si>
  <si>
    <t>MUĞLA VALİLİĞİ</t>
  </si>
  <si>
    <t>T.C.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</si>
</sst>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6" x14ac:knownFonts="1">
    <font>
      <sz val="10"/>
      <name val="Arial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0"/>
      <color theme="0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7"/>
      <name val="Times New Roman"/>
      <family val="1"/>
      <charset val="162"/>
    </font>
    <font>
      <sz val="6"/>
      <name val="Times New Roman"/>
      <family val="1"/>
      <charset val="162"/>
    </font>
    <font>
      <sz val="1"/>
      <name val="Times New Roman"/>
      <family val="1"/>
      <charset val="162"/>
    </font>
    <font>
      <sz val="1"/>
      <color theme="0"/>
      <name val="Times New Roman"/>
      <family val="1"/>
      <charset val="162"/>
    </font>
    <font>
      <b/>
      <sz val="7.5"/>
      <name val="Times New Roman"/>
      <family val="1"/>
      <charset val="162"/>
    </font>
    <font>
      <sz val="8"/>
      <name val="Times New Roman"/>
      <family val="1"/>
      <charset val="162"/>
    </font>
    <font>
      <sz val="12"/>
      <name val="Arial"/>
      <family val="2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CC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3" fontId="2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4" xfId="0" applyFont="1" applyBorder="1" applyAlignment="1">
      <alignment horizontal="right" vertical="center"/>
    </xf>
    <xf numFmtId="1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0" xfId="0" applyFont="1"/>
    <xf numFmtId="9" fontId="3" fillId="0" borderId="10" xfId="0" applyNumberFormat="1" applyFont="1" applyFill="1" applyBorder="1" applyAlignment="1" applyProtection="1">
      <alignment horizontal="right"/>
      <protection hidden="1"/>
    </xf>
    <xf numFmtId="3" fontId="3" fillId="0" borderId="10" xfId="0" applyNumberFormat="1" applyFont="1" applyFill="1" applyBorder="1" applyProtection="1">
      <protection hidden="1"/>
    </xf>
    <xf numFmtId="9" fontId="3" fillId="0" borderId="10" xfId="0" applyNumberFormat="1" applyFont="1" applyFill="1" applyBorder="1" applyProtection="1">
      <protection hidden="1"/>
    </xf>
    <xf numFmtId="3" fontId="5" fillId="0" borderId="10" xfId="0" applyNumberFormat="1" applyFont="1" applyFill="1" applyBorder="1" applyAlignment="1" applyProtection="1">
      <alignment horizontal="right" vertical="center"/>
      <protection hidden="1"/>
    </xf>
    <xf numFmtId="0" fontId="3" fillId="0" borderId="10" xfId="0" applyFont="1" applyFill="1" applyBorder="1" applyAlignment="1" applyProtection="1">
      <alignment horizontal="right" vertical="center"/>
      <protection hidden="1"/>
    </xf>
    <xf numFmtId="0" fontId="1" fillId="0" borderId="0" xfId="0" applyFont="1" applyAlignment="1">
      <alignment vertical="center"/>
    </xf>
    <xf numFmtId="9" fontId="6" fillId="0" borderId="10" xfId="0" applyNumberFormat="1" applyFont="1" applyFill="1" applyBorder="1" applyAlignment="1" applyProtection="1">
      <alignment vertical="center"/>
      <protection hidden="1"/>
    </xf>
    <xf numFmtId="3" fontId="4" fillId="0" borderId="10" xfId="0" applyNumberFormat="1" applyFont="1" applyFill="1" applyBorder="1" applyAlignment="1" applyProtection="1">
      <alignment vertical="center"/>
      <protection hidden="1"/>
    </xf>
    <xf numFmtId="9" fontId="6" fillId="2" borderId="10" xfId="0" applyNumberFormat="1" applyFont="1" applyFill="1" applyBorder="1" applyAlignment="1" applyProtection="1">
      <alignment vertical="center"/>
      <protection hidden="1"/>
    </xf>
    <xf numFmtId="3" fontId="1" fillId="0" borderId="10" xfId="0" applyNumberFormat="1" applyFont="1" applyFill="1" applyBorder="1" applyAlignment="1" applyProtection="1">
      <alignment vertical="center"/>
      <protection hidden="1"/>
    </xf>
    <xf numFmtId="3" fontId="1" fillId="0" borderId="10" xfId="0" applyNumberFormat="1" applyFont="1" applyFill="1" applyBorder="1" applyAlignment="1" applyProtection="1">
      <alignment horizontal="right" vertical="center"/>
      <protection hidden="1"/>
    </xf>
    <xf numFmtId="0" fontId="3" fillId="0" borderId="10" xfId="0" applyFont="1" applyBorder="1" applyAlignment="1" applyProtection="1">
      <alignment vertical="center" wrapText="1"/>
      <protection hidden="1"/>
    </xf>
    <xf numFmtId="0" fontId="3" fillId="0" borderId="10" xfId="0" applyFont="1" applyBorder="1" applyAlignment="1" applyProtection="1">
      <alignment vertical="center"/>
      <protection hidden="1"/>
    </xf>
    <xf numFmtId="3" fontId="1" fillId="0" borderId="0" xfId="0" applyNumberFormat="1" applyFont="1" applyFill="1" applyBorder="1" applyAlignment="1" applyProtection="1">
      <alignment vertical="center"/>
      <protection hidden="1"/>
    </xf>
    <xf numFmtId="9" fontId="1" fillId="3" borderId="10" xfId="0" applyNumberFormat="1" applyFont="1" applyFill="1" applyBorder="1" applyAlignment="1" applyProtection="1">
      <alignment vertical="center"/>
      <protection hidden="1"/>
    </xf>
    <xf numFmtId="2" fontId="1" fillId="0" borderId="10" xfId="0" applyNumberFormat="1" applyFont="1" applyFill="1" applyBorder="1" applyAlignment="1" applyProtection="1">
      <alignment vertical="center"/>
      <protection hidden="1"/>
    </xf>
    <xf numFmtId="164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10" xfId="0" applyFont="1" applyFill="1" applyBorder="1" applyAlignment="1" applyProtection="1">
      <alignment horizontal="center" vertical="center" wrapText="1"/>
      <protection hidden="1"/>
    </xf>
    <xf numFmtId="49" fontId="8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4" fillId="0" borderId="6" xfId="0" applyFont="1" applyBorder="1" applyAlignment="1" applyProtection="1">
      <alignment horizontal="center" vertical="center" wrapText="1"/>
      <protection hidden="1"/>
    </xf>
    <xf numFmtId="9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1" fontId="1" fillId="0" borderId="0" xfId="0" applyNumberFormat="1" applyFont="1" applyBorder="1" applyProtection="1">
      <protection hidden="1"/>
    </xf>
    <xf numFmtId="3" fontId="1" fillId="0" borderId="0" xfId="0" applyNumberFormat="1" applyFont="1" applyFill="1" applyBorder="1" applyProtection="1">
      <protection hidden="1"/>
    </xf>
    <xf numFmtId="3" fontId="9" fillId="0" borderId="0" xfId="0" applyNumberFormat="1" applyFont="1" applyBorder="1" applyProtection="1">
      <protection hidden="1"/>
    </xf>
    <xf numFmtId="3" fontId="9" fillId="0" borderId="0" xfId="0" applyNumberFormat="1" applyFont="1"/>
    <xf numFmtId="3" fontId="9" fillId="0" borderId="2" xfId="0" applyNumberFormat="1" applyFont="1" applyBorder="1" applyAlignment="1" applyProtection="1">
      <protection hidden="1"/>
    </xf>
    <xf numFmtId="3" fontId="9" fillId="0" borderId="0" xfId="0" applyNumberFormat="1" applyFont="1" applyBorder="1" applyAlignment="1" applyProtection="1">
      <protection hidden="1"/>
    </xf>
    <xf numFmtId="3" fontId="10" fillId="0" borderId="0" xfId="0" applyNumberFormat="1" applyFont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3" fontId="9" fillId="0" borderId="0" xfId="0" applyNumberFormat="1" applyFont="1" applyFill="1" applyBorder="1" applyProtection="1">
      <protection hidden="1"/>
    </xf>
    <xf numFmtId="3" fontId="9" fillId="0" borderId="5" xfId="0" applyNumberFormat="1" applyFont="1" applyBorder="1" applyAlignment="1" applyProtection="1">
      <protection hidden="1"/>
    </xf>
    <xf numFmtId="0" fontId="3" fillId="0" borderId="10" xfId="0" applyFont="1" applyBorder="1" applyAlignment="1" applyProtection="1">
      <alignment horizontal="right" vertical="center"/>
      <protection hidden="1"/>
    </xf>
    <xf numFmtId="3" fontId="1" fillId="0" borderId="0" xfId="0" applyNumberFormat="1" applyFont="1" applyAlignment="1">
      <alignment vertical="center"/>
    </xf>
    <xf numFmtId="3" fontId="11" fillId="0" borderId="0" xfId="0" applyNumberFormat="1" applyFont="1" applyBorder="1" applyAlignment="1" applyProtection="1">
      <alignment vertical="center"/>
      <protection hidden="1"/>
    </xf>
    <xf numFmtId="3" fontId="11" fillId="0" borderId="0" xfId="0" applyNumberFormat="1" applyFont="1" applyFill="1" applyBorder="1" applyAlignment="1" applyProtection="1">
      <alignment vertical="center"/>
      <protection hidden="1"/>
    </xf>
    <xf numFmtId="9" fontId="1" fillId="4" borderId="10" xfId="0" applyNumberFormat="1" applyFont="1" applyFill="1" applyBorder="1" applyAlignment="1" applyProtection="1">
      <alignment vertical="center"/>
      <protection hidden="1"/>
    </xf>
    <xf numFmtId="3" fontId="11" fillId="0" borderId="0" xfId="0" applyNumberFormat="1" applyFont="1" applyBorder="1" applyAlignment="1">
      <alignment vertical="center"/>
    </xf>
    <xf numFmtId="3" fontId="1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10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8" fillId="0" borderId="10" xfId="0" applyFont="1" applyFill="1" applyBorder="1" applyAlignment="1" applyProtection="1">
      <alignment vertical="center" wrapText="1"/>
      <protection hidden="1"/>
    </xf>
    <xf numFmtId="9" fontId="2" fillId="0" borderId="11" xfId="0" applyNumberFormat="1" applyFont="1" applyBorder="1" applyProtection="1">
      <protection hidden="1"/>
    </xf>
    <xf numFmtId="3" fontId="2" fillId="0" borderId="11" xfId="0" applyNumberFormat="1" applyFont="1" applyBorder="1" applyProtection="1">
      <protection hidden="1"/>
    </xf>
    <xf numFmtId="3" fontId="2" fillId="0" borderId="11" xfId="0" applyNumberFormat="1" applyFont="1" applyFill="1" applyBorder="1" applyProtection="1">
      <protection hidden="1"/>
    </xf>
    <xf numFmtId="0" fontId="3" fillId="0" borderId="11" xfId="0" applyFont="1" applyBorder="1" applyProtection="1">
      <protection hidden="1"/>
    </xf>
    <xf numFmtId="0" fontId="13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E57F065-4FE5-4CD4-8C91-704F72F7CF73}"/>
            </a:ext>
          </a:extLst>
        </xdr:cNvPr>
        <xdr:cNvSpPr>
          <a:spLocks noChangeArrowheads="1"/>
        </xdr:cNvSpPr>
      </xdr:nvSpPr>
      <xdr:spPr bwMode="auto">
        <a:xfrm>
          <a:off x="1438275" y="4857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0</xdr:col>
      <xdr:colOff>247650</xdr:colOff>
      <xdr:row>2</xdr:row>
      <xdr:rowOff>0</xdr:rowOff>
    </xdr:from>
    <xdr:ext cx="1019175" cy="523875"/>
    <xdr:pic>
      <xdr:nvPicPr>
        <xdr:cNvPr id="3" name="Picture 4">
          <a:extLst>
            <a:ext uri="{FF2B5EF4-FFF2-40B4-BE49-F238E27FC236}">
              <a16:creationId xmlns:a16="http://schemas.microsoft.com/office/drawing/2014/main" id="{350CFEE5-3E01-4F96-B574-2E460BE88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2385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4CCF78FA-B312-4B52-A077-54DB4227D779}"/>
            </a:ext>
          </a:extLst>
        </xdr:cNvPr>
        <xdr:cNvSpPr>
          <a:spLocks noChangeArrowheads="1"/>
        </xdr:cNvSpPr>
      </xdr:nvSpPr>
      <xdr:spPr bwMode="auto">
        <a:xfrm>
          <a:off x="1438275" y="3886200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6EE14731-28B1-4A99-B381-7C2FFB272A7C}"/>
            </a:ext>
          </a:extLst>
        </xdr:cNvPr>
        <xdr:cNvSpPr>
          <a:spLocks noChangeArrowheads="1"/>
        </xdr:cNvSpPr>
      </xdr:nvSpPr>
      <xdr:spPr bwMode="auto">
        <a:xfrm>
          <a:off x="1438275" y="8096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14</xdr:col>
      <xdr:colOff>495300</xdr:colOff>
      <xdr:row>1</xdr:row>
      <xdr:rowOff>47625</xdr:rowOff>
    </xdr:from>
    <xdr:ext cx="904875" cy="771525"/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BFA8D6BB-CE6E-4F1E-A246-CA989409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9700" y="209550"/>
          <a:ext cx="9048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44%20YILI%20TUR&#304;ST%20G&#304;R&#304;&#350;LER&#304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4 MİLKAPI"/>
      <sheetName val="2024 MİLAY"/>
      <sheetName val="2024 TABLO"/>
      <sheetName val="2024 HAVAYOLUDENİZYOLU"/>
      <sheetName val="SON10YIL AY"/>
      <sheetName val="SONONYILTABLO"/>
      <sheetName val="2014-2024 GRFK"/>
      <sheetName val="2024 İLKBEŞÜLKE"/>
    </sheetNames>
    <sheetDataSet>
      <sheetData sheetId="0">
        <row r="53">
          <cell r="C53">
            <v>3907</v>
          </cell>
          <cell r="D53">
            <v>1550</v>
          </cell>
          <cell r="E53">
            <v>1037</v>
          </cell>
          <cell r="G53">
            <v>1987</v>
          </cell>
          <cell r="H53">
            <v>873</v>
          </cell>
          <cell r="I53">
            <v>867</v>
          </cell>
          <cell r="J53">
            <v>38</v>
          </cell>
          <cell r="K53">
            <v>28</v>
          </cell>
          <cell r="L53">
            <v>0</v>
          </cell>
          <cell r="M53">
            <v>22</v>
          </cell>
          <cell r="N53">
            <v>0</v>
          </cell>
        </row>
      </sheetData>
      <sheetData sheetId="1">
        <row r="53">
          <cell r="C53">
            <v>4093</v>
          </cell>
          <cell r="D53">
            <v>1398</v>
          </cell>
          <cell r="E53">
            <v>4185</v>
          </cell>
          <cell r="F53">
            <v>0</v>
          </cell>
          <cell r="G53">
            <v>1903</v>
          </cell>
          <cell r="H53">
            <v>695</v>
          </cell>
          <cell r="I53">
            <v>315</v>
          </cell>
          <cell r="J53">
            <v>58</v>
          </cell>
          <cell r="K53">
            <v>59</v>
          </cell>
          <cell r="L53">
            <v>0</v>
          </cell>
          <cell r="M53">
            <v>17</v>
          </cell>
          <cell r="N53">
            <v>3</v>
          </cell>
          <cell r="O53">
            <v>12726</v>
          </cell>
        </row>
      </sheetData>
      <sheetData sheetId="2">
        <row r="53">
          <cell r="C53">
            <v>20641</v>
          </cell>
          <cell r="D53">
            <v>3365</v>
          </cell>
          <cell r="E53">
            <v>7530</v>
          </cell>
          <cell r="F53">
            <v>0</v>
          </cell>
          <cell r="G53">
            <v>2342</v>
          </cell>
          <cell r="H53">
            <v>1064</v>
          </cell>
          <cell r="I53">
            <v>609</v>
          </cell>
          <cell r="J53">
            <v>44</v>
          </cell>
          <cell r="K53">
            <v>65</v>
          </cell>
          <cell r="L53">
            <v>0</v>
          </cell>
          <cell r="M53">
            <v>28</v>
          </cell>
          <cell r="N53">
            <v>12</v>
          </cell>
          <cell r="O53">
            <v>35700</v>
          </cell>
        </row>
      </sheetData>
      <sheetData sheetId="3">
        <row r="53">
          <cell r="C53">
            <v>111133</v>
          </cell>
          <cell r="D53">
            <v>36992</v>
          </cell>
          <cell r="E53">
            <v>13697</v>
          </cell>
          <cell r="F53">
            <v>0</v>
          </cell>
          <cell r="G53">
            <v>11362</v>
          </cell>
          <cell r="H53">
            <v>3272</v>
          </cell>
          <cell r="I53">
            <v>2611</v>
          </cell>
          <cell r="J53">
            <v>145</v>
          </cell>
          <cell r="K53">
            <v>137</v>
          </cell>
          <cell r="L53">
            <v>6</v>
          </cell>
          <cell r="M53">
            <v>1471</v>
          </cell>
          <cell r="N53">
            <v>32</v>
          </cell>
          <cell r="O53">
            <v>180858</v>
          </cell>
        </row>
      </sheetData>
      <sheetData sheetId="4">
        <row r="53">
          <cell r="C53">
            <v>242052</v>
          </cell>
          <cell r="D53">
            <v>109709</v>
          </cell>
          <cell r="E53">
            <v>23174</v>
          </cell>
          <cell r="F53">
            <v>141</v>
          </cell>
          <cell r="G53">
            <v>23547</v>
          </cell>
          <cell r="H53">
            <v>23296</v>
          </cell>
          <cell r="I53">
            <v>3682</v>
          </cell>
          <cell r="J53">
            <v>141</v>
          </cell>
          <cell r="K53">
            <v>410</v>
          </cell>
          <cell r="L53">
            <v>26</v>
          </cell>
          <cell r="M53">
            <v>3293</v>
          </cell>
          <cell r="N53">
            <v>306</v>
          </cell>
          <cell r="O53">
            <v>429777</v>
          </cell>
        </row>
      </sheetData>
      <sheetData sheetId="5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6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7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8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9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63DD7-69E9-44D1-8D9A-E6C0D885A126}">
  <sheetPr codeName="Sayfa15">
    <pageSetUpPr fitToPage="1"/>
  </sheetPr>
  <dimension ref="A1:AG49"/>
  <sheetViews>
    <sheetView tabSelected="1" topLeftCell="A25" zoomScaleNormal="100" workbookViewId="0">
      <selection activeCell="N41" sqref="N41"/>
    </sheetView>
  </sheetViews>
  <sheetFormatPr defaultRowHeight="12.75" x14ac:dyDescent="0.2"/>
  <cols>
    <col min="1" max="1" width="9.140625" style="1" customWidth="1"/>
    <col min="2" max="2" width="9.85546875" style="1" customWidth="1"/>
    <col min="3" max="3" width="9.7109375" style="1" customWidth="1"/>
    <col min="4" max="5" width="8.42578125" style="1" customWidth="1"/>
    <col min="6" max="6" width="7.7109375" style="1" customWidth="1"/>
    <col min="7" max="7" width="7.42578125" style="1" customWidth="1"/>
    <col min="8" max="8" width="6.42578125" style="1" customWidth="1"/>
    <col min="9" max="9" width="6.28515625" style="1" customWidth="1"/>
    <col min="10" max="11" width="6.85546875" style="1" customWidth="1"/>
    <col min="12" max="12" width="6.42578125" style="1" customWidth="1"/>
    <col min="13" max="13" width="7.140625" style="1" customWidth="1"/>
    <col min="14" max="14" width="8.7109375" style="1" customWidth="1"/>
    <col min="15" max="15" width="7.85546875" style="1" customWidth="1"/>
    <col min="16" max="16" width="8.7109375" style="1" customWidth="1"/>
    <col min="17" max="17" width="8.140625" style="1" bestFit="1" customWidth="1"/>
    <col min="18" max="16384" width="9.140625" style="1"/>
  </cols>
  <sheetData>
    <row r="1" spans="1:19" x14ac:dyDescent="0.2">
      <c r="A1" s="3"/>
      <c r="B1" s="3"/>
      <c r="C1" s="3"/>
      <c r="D1" s="3"/>
      <c r="E1" s="3"/>
      <c r="F1" s="80"/>
      <c r="G1" s="80"/>
      <c r="H1" s="80"/>
      <c r="I1" s="80"/>
      <c r="J1" s="80"/>
      <c r="K1" s="80"/>
      <c r="L1" s="80"/>
      <c r="M1" s="80"/>
      <c r="N1" s="80"/>
      <c r="O1" s="3"/>
      <c r="P1" s="3"/>
      <c r="Q1" s="3"/>
    </row>
    <row r="2" spans="1:19" ht="17.25" customHeight="1" x14ac:dyDescent="0.25">
      <c r="A2" s="3"/>
      <c r="B2" s="3"/>
      <c r="C2" s="79" t="s">
        <v>44</v>
      </c>
      <c r="D2" s="79"/>
      <c r="E2" s="79"/>
      <c r="F2" s="78"/>
      <c r="G2" s="78"/>
      <c r="H2" s="78"/>
      <c r="I2" s="78"/>
      <c r="J2" s="78"/>
      <c r="K2" s="78"/>
      <c r="L2" s="78"/>
      <c r="M2" s="78"/>
      <c r="N2" s="78"/>
      <c r="O2" s="78"/>
      <c r="P2" s="3"/>
      <c r="Q2" s="3"/>
    </row>
    <row r="3" spans="1:19" ht="18.75" customHeight="1" x14ac:dyDescent="0.25">
      <c r="A3" s="3"/>
      <c r="B3" s="3"/>
      <c r="C3" s="79" t="s">
        <v>43</v>
      </c>
      <c r="D3" s="79"/>
      <c r="E3" s="79"/>
      <c r="F3" s="78"/>
      <c r="G3" s="78"/>
      <c r="H3" s="78"/>
      <c r="I3" s="78"/>
      <c r="J3" s="78"/>
      <c r="K3" s="78"/>
      <c r="L3" s="78"/>
      <c r="M3" s="78"/>
      <c r="N3" s="78"/>
      <c r="O3" s="78"/>
      <c r="P3" s="3"/>
      <c r="Q3" s="3"/>
    </row>
    <row r="4" spans="1:19" ht="15.75" x14ac:dyDescent="0.25">
      <c r="A4" s="3"/>
      <c r="B4" s="9"/>
      <c r="C4" s="79" t="s">
        <v>42</v>
      </c>
      <c r="D4" s="79"/>
      <c r="E4" s="79"/>
      <c r="F4" s="78"/>
      <c r="G4" s="78"/>
      <c r="H4" s="78"/>
      <c r="I4" s="78"/>
      <c r="J4" s="78"/>
      <c r="K4" s="78"/>
      <c r="L4" s="78"/>
      <c r="M4" s="78"/>
      <c r="N4" s="78"/>
      <c r="O4" s="78"/>
      <c r="P4" s="3"/>
      <c r="Q4" s="3"/>
    </row>
    <row r="5" spans="1:19" ht="15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9" ht="12.75" customHeight="1" x14ac:dyDescent="0.2">
      <c r="A6" s="50" t="s">
        <v>41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8"/>
    </row>
    <row r="7" spans="1:19" s="77" customFormat="1" ht="33" customHeight="1" x14ac:dyDescent="0.2">
      <c r="A7" s="47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5"/>
    </row>
    <row r="8" spans="1:19" ht="25.5" hidden="1" customHeight="1" x14ac:dyDescent="0.2">
      <c r="A8" s="76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3"/>
      <c r="P8" s="74"/>
      <c r="Q8" s="73"/>
    </row>
    <row r="9" spans="1:19" ht="55.5" customHeight="1" x14ac:dyDescent="0.2">
      <c r="A9" s="44" t="s">
        <v>33</v>
      </c>
      <c r="B9" s="42" t="s">
        <v>32</v>
      </c>
      <c r="C9" s="42" t="s">
        <v>31</v>
      </c>
      <c r="D9" s="42" t="s">
        <v>40</v>
      </c>
      <c r="E9" s="42" t="s">
        <v>29</v>
      </c>
      <c r="F9" s="72" t="s">
        <v>39</v>
      </c>
      <c r="G9" s="42" t="s">
        <v>27</v>
      </c>
      <c r="H9" s="71" t="s">
        <v>26</v>
      </c>
      <c r="I9" s="42" t="s">
        <v>25</v>
      </c>
      <c r="J9" s="42" t="s">
        <v>24</v>
      </c>
      <c r="K9" s="42" t="s">
        <v>23</v>
      </c>
      <c r="L9" s="42" t="s">
        <v>22</v>
      </c>
      <c r="M9" s="42" t="s">
        <v>21</v>
      </c>
      <c r="N9" s="41" t="s">
        <v>20</v>
      </c>
      <c r="O9" s="41" t="s">
        <v>38</v>
      </c>
      <c r="P9" s="41" t="s">
        <v>18</v>
      </c>
      <c r="Q9" s="70" t="s">
        <v>37</v>
      </c>
    </row>
    <row r="10" spans="1:19" s="29" customFormat="1" ht="18.95" customHeight="1" x14ac:dyDescent="0.2">
      <c r="A10" s="36" t="s">
        <v>16</v>
      </c>
      <c r="B10" s="33">
        <v>4490</v>
      </c>
      <c r="C10" s="33">
        <v>1673</v>
      </c>
      <c r="D10" s="33">
        <v>1508</v>
      </c>
      <c r="E10" s="69" t="s">
        <v>15</v>
      </c>
      <c r="F10" s="33">
        <v>1898</v>
      </c>
      <c r="G10" s="33">
        <v>525</v>
      </c>
      <c r="H10" s="33">
        <v>650</v>
      </c>
      <c r="I10" s="34">
        <v>5</v>
      </c>
      <c r="J10" s="33">
        <v>33</v>
      </c>
      <c r="K10" s="33">
        <v>239</v>
      </c>
      <c r="L10" s="33">
        <v>9</v>
      </c>
      <c r="M10" s="34">
        <v>13</v>
      </c>
      <c r="N10" s="33">
        <f>SUM(B10:M10)</f>
        <v>11043</v>
      </c>
      <c r="O10" s="67">
        <f>(N10-R10)/R10</f>
        <v>3.7273116438356166</v>
      </c>
      <c r="P10" s="31">
        <f>N10</f>
        <v>11043</v>
      </c>
      <c r="Q10" s="67">
        <f>(P10-S10)/S10</f>
        <v>3.7273116438356166</v>
      </c>
      <c r="R10" s="65">
        <v>2336</v>
      </c>
      <c r="S10" s="65">
        <v>2336</v>
      </c>
    </row>
    <row r="11" spans="1:19" s="29" customFormat="1" ht="18.95" customHeight="1" x14ac:dyDescent="0.2">
      <c r="A11" s="36" t="s">
        <v>14</v>
      </c>
      <c r="B11" s="33">
        <v>7293</v>
      </c>
      <c r="C11" s="33">
        <v>1566</v>
      </c>
      <c r="D11" s="33">
        <v>741</v>
      </c>
      <c r="E11" s="69" t="s">
        <v>15</v>
      </c>
      <c r="F11" s="33">
        <v>1776</v>
      </c>
      <c r="G11" s="33">
        <v>458</v>
      </c>
      <c r="H11" s="33">
        <v>491</v>
      </c>
      <c r="I11" s="34" t="s">
        <v>36</v>
      </c>
      <c r="J11" s="34">
        <v>60</v>
      </c>
      <c r="K11" s="34">
        <v>160</v>
      </c>
      <c r="L11" s="34">
        <v>15</v>
      </c>
      <c r="M11" s="34" t="s">
        <v>35</v>
      </c>
      <c r="N11" s="33">
        <f>SUM(B11:M11)</f>
        <v>12560</v>
      </c>
      <c r="O11" s="67">
        <f>(N11-R11)/R11</f>
        <v>10.12488928255093</v>
      </c>
      <c r="P11" s="31">
        <f>P10+N11</f>
        <v>23603</v>
      </c>
      <c r="Q11" s="67">
        <f>(P11-S11)/S11</f>
        <v>5.811832611832612</v>
      </c>
      <c r="R11" s="65">
        <v>1129</v>
      </c>
      <c r="S11" s="65">
        <v>3465</v>
      </c>
    </row>
    <row r="12" spans="1:19" s="29" customFormat="1" ht="18.95" customHeight="1" x14ac:dyDescent="0.2">
      <c r="A12" s="36" t="s">
        <v>13</v>
      </c>
      <c r="B12" s="33">
        <v>21140</v>
      </c>
      <c r="C12" s="33">
        <v>3858</v>
      </c>
      <c r="D12" s="33">
        <v>1806</v>
      </c>
      <c r="E12" s="69" t="s">
        <v>15</v>
      </c>
      <c r="F12" s="33">
        <v>3015</v>
      </c>
      <c r="G12" s="34">
        <v>58</v>
      </c>
      <c r="H12" s="33">
        <v>715</v>
      </c>
      <c r="I12" s="33">
        <v>17</v>
      </c>
      <c r="J12" s="33">
        <v>38</v>
      </c>
      <c r="K12" s="33">
        <v>228</v>
      </c>
      <c r="L12" s="33">
        <v>30</v>
      </c>
      <c r="M12" s="33">
        <v>0</v>
      </c>
      <c r="N12" s="33">
        <f>SUM(B12:M12)</f>
        <v>30905</v>
      </c>
      <c r="O12" s="67">
        <f>(N12-R12)/R12</f>
        <v>1.9199735449735449</v>
      </c>
      <c r="P12" s="31">
        <f>P11+N12</f>
        <v>54508</v>
      </c>
      <c r="Q12" s="67">
        <f>(P12-S12)/S12</f>
        <v>2.8798490995800412</v>
      </c>
      <c r="R12" s="65">
        <v>10584</v>
      </c>
      <c r="S12" s="65">
        <v>14049</v>
      </c>
    </row>
    <row r="13" spans="1:19" s="29" customFormat="1" ht="18.95" customHeight="1" x14ac:dyDescent="0.2">
      <c r="A13" s="36" t="s">
        <v>12</v>
      </c>
      <c r="B13" s="33">
        <v>98046</v>
      </c>
      <c r="C13" s="33">
        <v>33232</v>
      </c>
      <c r="D13" s="33">
        <v>9252</v>
      </c>
      <c r="E13" s="69" t="s">
        <v>15</v>
      </c>
      <c r="F13" s="33">
        <v>10736</v>
      </c>
      <c r="G13" s="33">
        <v>559</v>
      </c>
      <c r="H13" s="33">
        <v>1975</v>
      </c>
      <c r="I13" s="34">
        <v>126</v>
      </c>
      <c r="J13" s="33">
        <v>172</v>
      </c>
      <c r="K13" s="33">
        <v>171</v>
      </c>
      <c r="L13" s="33">
        <v>721</v>
      </c>
      <c r="M13" s="33">
        <v>59</v>
      </c>
      <c r="N13" s="33">
        <f>SUM(B13:M13)</f>
        <v>155049</v>
      </c>
      <c r="O13" s="67">
        <f>(N13-R13)/R13</f>
        <v>0.41559769558747001</v>
      </c>
      <c r="P13" s="31">
        <f>P12+N13</f>
        <v>209557</v>
      </c>
      <c r="Q13" s="67">
        <f>(P13-S13)/S13</f>
        <v>0.69574681577627084</v>
      </c>
      <c r="R13" s="65">
        <v>109529</v>
      </c>
      <c r="S13" s="65">
        <v>123578</v>
      </c>
    </row>
    <row r="14" spans="1:19" s="29" customFormat="1" ht="18.95" customHeight="1" x14ac:dyDescent="0.2">
      <c r="A14" s="36" t="s">
        <v>11</v>
      </c>
      <c r="B14" s="33">
        <v>214319</v>
      </c>
      <c r="C14" s="33">
        <v>95733</v>
      </c>
      <c r="D14" s="33">
        <v>15625</v>
      </c>
      <c r="E14" s="33">
        <v>205</v>
      </c>
      <c r="F14" s="33">
        <v>21759</v>
      </c>
      <c r="G14" s="33">
        <v>20865</v>
      </c>
      <c r="H14" s="33">
        <v>3557</v>
      </c>
      <c r="I14" s="33">
        <v>394</v>
      </c>
      <c r="J14" s="33">
        <v>245</v>
      </c>
      <c r="K14" s="33">
        <v>275</v>
      </c>
      <c r="L14" s="33">
        <v>2468</v>
      </c>
      <c r="M14" s="33">
        <v>106</v>
      </c>
      <c r="N14" s="33">
        <f>SUM(B14:M14)</f>
        <v>375551</v>
      </c>
      <c r="O14" s="67">
        <f>(N14-R14)/R14</f>
        <v>0.19247903522336496</v>
      </c>
      <c r="P14" s="31">
        <f>P13+N14</f>
        <v>585108</v>
      </c>
      <c r="Q14" s="67">
        <f>(P14-S14)/S14</f>
        <v>0.3343063229884769</v>
      </c>
      <c r="R14" s="65">
        <v>314933</v>
      </c>
      <c r="S14" s="65">
        <v>438511</v>
      </c>
    </row>
    <row r="15" spans="1:19" s="29" customFormat="1" ht="18.95" customHeight="1" x14ac:dyDescent="0.2">
      <c r="A15" s="36" t="s">
        <v>10</v>
      </c>
      <c r="B15" s="33">
        <v>279069</v>
      </c>
      <c r="C15" s="33">
        <v>159390</v>
      </c>
      <c r="D15" s="33">
        <v>22194</v>
      </c>
      <c r="E15" s="33">
        <v>1317</v>
      </c>
      <c r="F15" s="33">
        <v>29296</v>
      </c>
      <c r="G15" s="33">
        <v>26436</v>
      </c>
      <c r="H15" s="33">
        <v>5497</v>
      </c>
      <c r="I15" s="33">
        <v>501</v>
      </c>
      <c r="J15" s="33">
        <v>639</v>
      </c>
      <c r="K15" s="33">
        <v>212</v>
      </c>
      <c r="L15" s="33">
        <v>6002</v>
      </c>
      <c r="M15" s="33">
        <v>880</v>
      </c>
      <c r="N15" s="33">
        <f>SUM(B15:M15)</f>
        <v>531433</v>
      </c>
      <c r="O15" s="67">
        <f>(N15-R15)/R15</f>
        <v>0.18319978448131913</v>
      </c>
      <c r="P15" s="31">
        <f>P14+N15</f>
        <v>1116541</v>
      </c>
      <c r="Q15" s="67">
        <f>(P15-S15)/S15</f>
        <v>0.25784759930604062</v>
      </c>
      <c r="R15" s="65">
        <v>449149</v>
      </c>
      <c r="S15" s="65">
        <v>887660</v>
      </c>
    </row>
    <row r="16" spans="1:19" s="29" customFormat="1" ht="18.95" customHeight="1" x14ac:dyDescent="0.2">
      <c r="A16" s="36" t="s">
        <v>9</v>
      </c>
      <c r="B16" s="33">
        <v>334340</v>
      </c>
      <c r="C16" s="33">
        <v>207173</v>
      </c>
      <c r="D16" s="33">
        <v>25730</v>
      </c>
      <c r="E16" s="33">
        <v>2097</v>
      </c>
      <c r="F16" s="33">
        <v>36883</v>
      </c>
      <c r="G16" s="33">
        <v>34986</v>
      </c>
      <c r="H16" s="33">
        <v>7381</v>
      </c>
      <c r="I16" s="33">
        <v>696</v>
      </c>
      <c r="J16" s="33">
        <v>880</v>
      </c>
      <c r="K16" s="33">
        <v>14</v>
      </c>
      <c r="L16" s="33">
        <v>10330</v>
      </c>
      <c r="M16" s="33">
        <v>2305</v>
      </c>
      <c r="N16" s="33">
        <f>SUM(B16:M16)</f>
        <v>662815</v>
      </c>
      <c r="O16" s="67">
        <f>(N16-R16)/R16</f>
        <v>8.0589126206627837E-2</v>
      </c>
      <c r="P16" s="31">
        <f>P15+N16</f>
        <v>1779356</v>
      </c>
      <c r="Q16" s="67">
        <f>(P16-S16)/S16</f>
        <v>0.18541307610774641</v>
      </c>
      <c r="R16" s="65">
        <v>613383</v>
      </c>
      <c r="S16" s="65">
        <v>1501043</v>
      </c>
    </row>
    <row r="17" spans="1:33" s="29" customFormat="1" ht="18.95" customHeight="1" x14ac:dyDescent="0.2">
      <c r="A17" s="36" t="s">
        <v>8</v>
      </c>
      <c r="B17" s="33">
        <v>326448</v>
      </c>
      <c r="C17" s="33">
        <v>194942</v>
      </c>
      <c r="D17" s="33">
        <v>22827</v>
      </c>
      <c r="E17" s="33">
        <v>2416</v>
      </c>
      <c r="F17" s="33">
        <v>42952</v>
      </c>
      <c r="G17" s="33">
        <v>36680</v>
      </c>
      <c r="H17" s="33">
        <v>6286</v>
      </c>
      <c r="I17" s="33">
        <v>610</v>
      </c>
      <c r="J17" s="33">
        <v>1402</v>
      </c>
      <c r="K17" s="33">
        <v>36</v>
      </c>
      <c r="L17" s="33">
        <v>12473</v>
      </c>
      <c r="M17" s="33">
        <v>3553</v>
      </c>
      <c r="N17" s="33">
        <f>SUM(B17:M17)</f>
        <v>650625</v>
      </c>
      <c r="O17" s="67">
        <f>(N17-R17)/R17</f>
        <v>5.6343173323894907E-2</v>
      </c>
      <c r="P17" s="31">
        <f>P16+N17</f>
        <v>2429981</v>
      </c>
      <c r="Q17" s="67">
        <f>(P17-S17)/S17</f>
        <v>0.14786073458937676</v>
      </c>
      <c r="R17" s="65">
        <v>615922</v>
      </c>
      <c r="S17" s="65">
        <v>2116965</v>
      </c>
    </row>
    <row r="18" spans="1:33" s="29" customFormat="1" ht="18.95" customHeight="1" x14ac:dyDescent="0.2">
      <c r="A18" s="36" t="s">
        <v>7</v>
      </c>
      <c r="B18" s="33">
        <v>290239</v>
      </c>
      <c r="C18" s="33">
        <v>148887</v>
      </c>
      <c r="D18" s="33">
        <v>21508</v>
      </c>
      <c r="E18" s="33">
        <v>1399</v>
      </c>
      <c r="F18" s="33">
        <v>35627</v>
      </c>
      <c r="G18" s="33">
        <v>32386</v>
      </c>
      <c r="H18" s="33">
        <v>6741</v>
      </c>
      <c r="I18" s="33">
        <v>607</v>
      </c>
      <c r="J18" s="33">
        <v>774</v>
      </c>
      <c r="K18" s="33">
        <v>30</v>
      </c>
      <c r="L18" s="33">
        <v>7925</v>
      </c>
      <c r="M18" s="33">
        <v>1323</v>
      </c>
      <c r="N18" s="33">
        <f>SUM(B18:M18)</f>
        <v>547446</v>
      </c>
      <c r="O18" s="67">
        <f>(N18-R18)/R18</f>
        <v>8.2270560720873173E-2</v>
      </c>
      <c r="P18" s="31">
        <f>P17+N18</f>
        <v>2977427</v>
      </c>
      <c r="Q18" s="67">
        <f>(P18-S18)/S18</f>
        <v>0.13521104958220159</v>
      </c>
      <c r="R18" s="65">
        <v>505831</v>
      </c>
      <c r="S18" s="68">
        <v>2622796</v>
      </c>
    </row>
    <row r="19" spans="1:33" s="29" customFormat="1" ht="18.95" customHeight="1" x14ac:dyDescent="0.2">
      <c r="A19" s="36" t="s">
        <v>6</v>
      </c>
      <c r="B19" s="33">
        <v>196071</v>
      </c>
      <c r="C19" s="33">
        <v>82539</v>
      </c>
      <c r="D19" s="33">
        <v>28232</v>
      </c>
      <c r="E19" s="33">
        <v>659</v>
      </c>
      <c r="F19" s="33">
        <v>25811</v>
      </c>
      <c r="G19" s="33">
        <v>40379</v>
      </c>
      <c r="H19" s="33">
        <v>5988</v>
      </c>
      <c r="I19" s="33">
        <v>337</v>
      </c>
      <c r="J19" s="33">
        <v>373</v>
      </c>
      <c r="K19" s="33">
        <v>10</v>
      </c>
      <c r="L19" s="33">
        <v>1985</v>
      </c>
      <c r="M19" s="33">
        <v>231</v>
      </c>
      <c r="N19" s="33">
        <f>SUM(B19:M19)</f>
        <v>382615</v>
      </c>
      <c r="O19" s="67">
        <f>(N19-R19)/R19</f>
        <v>0.17863325796454999</v>
      </c>
      <c r="P19" s="31">
        <f>P18+N19</f>
        <v>3360042</v>
      </c>
      <c r="Q19" s="67">
        <f>(P19-S19)/S19</f>
        <v>0.13999352654624958</v>
      </c>
      <c r="R19" s="65">
        <v>324626</v>
      </c>
      <c r="S19" s="68">
        <v>2947422</v>
      </c>
    </row>
    <row r="20" spans="1:33" s="29" customFormat="1" ht="18.95" customHeight="1" x14ac:dyDescent="0.2">
      <c r="A20" s="36" t="s">
        <v>5</v>
      </c>
      <c r="B20" s="33">
        <v>9571</v>
      </c>
      <c r="C20" s="33">
        <v>2557</v>
      </c>
      <c r="D20" s="33">
        <v>11087</v>
      </c>
      <c r="E20" s="33">
        <v>6</v>
      </c>
      <c r="F20" s="33">
        <v>3290</v>
      </c>
      <c r="G20" s="33">
        <v>2010</v>
      </c>
      <c r="H20" s="33">
        <v>1132</v>
      </c>
      <c r="I20" s="33">
        <v>35</v>
      </c>
      <c r="J20" s="33">
        <v>107</v>
      </c>
      <c r="K20" s="33">
        <v>6</v>
      </c>
      <c r="L20" s="33">
        <v>51</v>
      </c>
      <c r="M20" s="33">
        <v>24</v>
      </c>
      <c r="N20" s="33">
        <f>SUM(B20:M20)</f>
        <v>29876</v>
      </c>
      <c r="O20" s="67">
        <f>(N20-R20)/R20</f>
        <v>0.57358053302433376</v>
      </c>
      <c r="P20" s="31">
        <f>P19+N20</f>
        <v>3389918</v>
      </c>
      <c r="Q20" s="67">
        <f>(P20-S20)/S20</f>
        <v>0.14276862791632169</v>
      </c>
      <c r="R20" s="65">
        <v>18986</v>
      </c>
      <c r="S20" s="65">
        <v>2966408</v>
      </c>
      <c r="T20" s="64"/>
    </row>
    <row r="21" spans="1:33" s="29" customFormat="1" ht="18.95" customHeight="1" x14ac:dyDescent="0.2">
      <c r="A21" s="36" t="s">
        <v>4</v>
      </c>
      <c r="B21" s="33">
        <v>4804</v>
      </c>
      <c r="C21" s="33">
        <v>1226</v>
      </c>
      <c r="D21" s="33">
        <v>1799</v>
      </c>
      <c r="E21" s="33" t="s">
        <v>15</v>
      </c>
      <c r="F21" s="33">
        <v>2813</v>
      </c>
      <c r="G21" s="33">
        <v>2118</v>
      </c>
      <c r="H21" s="33">
        <v>775</v>
      </c>
      <c r="I21" s="33">
        <v>21</v>
      </c>
      <c r="J21" s="33">
        <v>82</v>
      </c>
      <c r="K21" s="33">
        <v>5</v>
      </c>
      <c r="L21" s="33">
        <v>21</v>
      </c>
      <c r="M21" s="34">
        <v>8</v>
      </c>
      <c r="N21" s="33">
        <f>SUM(B21:M21)</f>
        <v>13672</v>
      </c>
      <c r="O21" s="67">
        <f>(N21-R21)/R21</f>
        <v>0.27835437120149603</v>
      </c>
      <c r="P21" s="31">
        <f>P20+N21</f>
        <v>3403590</v>
      </c>
      <c r="Q21" s="67">
        <f>(P21-S21)/S21</f>
        <v>0.14325570865368112</v>
      </c>
      <c r="R21" s="66">
        <v>10695</v>
      </c>
      <c r="S21" s="65">
        <v>2977103</v>
      </c>
      <c r="T21" s="64"/>
    </row>
    <row r="22" spans="1:33" ht="21.75" customHeight="1" x14ac:dyDescent="0.2">
      <c r="A22" s="63" t="s">
        <v>3</v>
      </c>
      <c r="B22" s="27">
        <f>SUM(B10:B21)</f>
        <v>1785830</v>
      </c>
      <c r="C22" s="27">
        <f>SUM(C10:C21)</f>
        <v>932776</v>
      </c>
      <c r="D22" s="27">
        <f>SUM(D10:D21)</f>
        <v>162309</v>
      </c>
      <c r="E22" s="27">
        <f>SUM(E10:E21)</f>
        <v>8099</v>
      </c>
      <c r="F22" s="27">
        <f>SUM(F10:F21)</f>
        <v>215856</v>
      </c>
      <c r="G22" s="27">
        <f>SUM(G10:G21)</f>
        <v>197460</v>
      </c>
      <c r="H22" s="27">
        <f>SUM(H10:H21)</f>
        <v>41188</v>
      </c>
      <c r="I22" s="27">
        <f>SUM(I10:I21)</f>
        <v>3349</v>
      </c>
      <c r="J22" s="27">
        <f>SUM(J10:J21)</f>
        <v>4805</v>
      </c>
      <c r="K22" s="27">
        <f>SUM(K10:K21)</f>
        <v>1386</v>
      </c>
      <c r="L22" s="27">
        <f>SUM(L10:L21)</f>
        <v>42030</v>
      </c>
      <c r="M22" s="27">
        <f>SUM(M10:M21)</f>
        <v>8502</v>
      </c>
      <c r="N22" s="27">
        <f>SUM(N10:N21)</f>
        <v>3403590</v>
      </c>
      <c r="O22" s="26"/>
      <c r="P22" s="25"/>
      <c r="Q22" s="24"/>
      <c r="T22" s="2"/>
    </row>
    <row r="23" spans="1:33" ht="15.75" customHeight="1" x14ac:dyDescent="0.2">
      <c r="A23" s="59"/>
      <c r="B23" s="55"/>
      <c r="C23" s="55"/>
      <c r="D23" s="62"/>
      <c r="E23" s="62"/>
      <c r="F23" s="62"/>
      <c r="G23" s="62"/>
      <c r="H23" s="62"/>
      <c r="I23" s="62"/>
      <c r="J23" s="55"/>
      <c r="K23" s="55"/>
      <c r="L23" s="55"/>
      <c r="M23" s="61"/>
      <c r="N23" s="53"/>
      <c r="O23" s="60"/>
      <c r="Q23" s="51"/>
      <c r="T23" s="2"/>
    </row>
    <row r="24" spans="1:33" ht="15.75" customHeight="1" x14ac:dyDescent="0.2">
      <c r="A24" s="59"/>
      <c r="B24" s="55"/>
      <c r="C24" s="55"/>
      <c r="D24" s="57"/>
      <c r="E24" s="58"/>
      <c r="F24" s="55"/>
      <c r="G24" s="55"/>
      <c r="H24" s="57"/>
      <c r="I24" s="57"/>
      <c r="J24" s="56"/>
      <c r="K24" s="56"/>
      <c r="L24" s="55"/>
      <c r="M24" s="55"/>
      <c r="N24" s="54"/>
      <c r="O24" s="53"/>
      <c r="P24" s="52"/>
      <c r="Q24" s="51"/>
      <c r="T24" s="2"/>
    </row>
    <row r="25" spans="1:33" ht="12.75" customHeight="1" x14ac:dyDescent="0.2">
      <c r="A25" s="50" t="s">
        <v>34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8"/>
    </row>
    <row r="26" spans="1:33" ht="23.25" customHeight="1" x14ac:dyDescent="0.2">
      <c r="A26" s="47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5"/>
    </row>
    <row r="27" spans="1:33" ht="59.25" customHeight="1" x14ac:dyDescent="0.2">
      <c r="A27" s="44" t="s">
        <v>33</v>
      </c>
      <c r="B27" s="42" t="s">
        <v>32</v>
      </c>
      <c r="C27" s="42" t="s">
        <v>31</v>
      </c>
      <c r="D27" s="42" t="s">
        <v>30</v>
      </c>
      <c r="E27" s="42" t="s">
        <v>29</v>
      </c>
      <c r="F27" s="43" t="s">
        <v>28</v>
      </c>
      <c r="G27" s="43" t="s">
        <v>27</v>
      </c>
      <c r="H27" s="42" t="s">
        <v>26</v>
      </c>
      <c r="I27" s="42" t="s">
        <v>25</v>
      </c>
      <c r="J27" s="42" t="s">
        <v>24</v>
      </c>
      <c r="K27" s="42" t="s">
        <v>23</v>
      </c>
      <c r="L27" s="42" t="s">
        <v>22</v>
      </c>
      <c r="M27" s="42" t="s">
        <v>21</v>
      </c>
      <c r="N27" s="41" t="s">
        <v>20</v>
      </c>
      <c r="O27" s="41" t="s">
        <v>19</v>
      </c>
      <c r="P27" s="41" t="s">
        <v>18</v>
      </c>
      <c r="Q27" s="41" t="s">
        <v>17</v>
      </c>
    </row>
    <row r="28" spans="1:33" s="29" customFormat="1" ht="18.95" customHeight="1" x14ac:dyDescent="0.2">
      <c r="A28" s="36" t="s">
        <v>16</v>
      </c>
      <c r="B28" s="33">
        <f>IF([1]OCAK!C53=0,"",[1]OCAK!C53)</f>
        <v>3907</v>
      </c>
      <c r="C28" s="33">
        <f>IF([1]OCAK!D53=0,"",[1]OCAK!D53)</f>
        <v>1550</v>
      </c>
      <c r="D28" s="33">
        <f>IF([1]OCAK!E53=0,"",[1]OCAK!E53)</f>
        <v>1037</v>
      </c>
      <c r="E28" s="40" t="s">
        <v>15</v>
      </c>
      <c r="F28" s="33">
        <f>IF([1]OCAK!G53=0,"",[1]OCAK!G53)</f>
        <v>1987</v>
      </c>
      <c r="G28" s="33">
        <f>IF([1]OCAK!H53=0,"",[1]OCAK!H53)</f>
        <v>873</v>
      </c>
      <c r="H28" s="33">
        <f>IF([1]OCAK!I53=0,"",[1]OCAK!I53)</f>
        <v>867</v>
      </c>
      <c r="I28" s="33">
        <f>IF([1]OCAK!J53=0,"",[1]OCAK!J53)</f>
        <v>38</v>
      </c>
      <c r="J28" s="33">
        <f>IF([1]OCAK!K53=0,"",[1]OCAK!K53)</f>
        <v>28</v>
      </c>
      <c r="K28" s="33" t="str">
        <f>IF([1]OCAK!L53=0,"",[1]OCAK!L53)</f>
        <v/>
      </c>
      <c r="L28" s="33">
        <f>IF([1]OCAK!M53=0,"",[1]OCAK!M53)</f>
        <v>22</v>
      </c>
      <c r="M28" s="39" t="str">
        <f>IF([1]OCAK!N53=0,"",[1]OCAK!N53)</f>
        <v/>
      </c>
      <c r="N28" s="33">
        <f>SUM(B28:M28)</f>
        <v>10309</v>
      </c>
      <c r="O28" s="38">
        <f>(N28-N10)/N10</f>
        <v>-6.6467445440550568E-2</v>
      </c>
      <c r="P28" s="31">
        <f>N28</f>
        <v>10309</v>
      </c>
      <c r="Q28" s="38">
        <f>(P28-P10)/P10</f>
        <v>-6.6467445440550568E-2</v>
      </c>
    </row>
    <row r="29" spans="1:33" s="29" customFormat="1" ht="18.95" customHeight="1" x14ac:dyDescent="0.2">
      <c r="A29" s="36" t="s">
        <v>14</v>
      </c>
      <c r="B29" s="33">
        <f>IF([1]ŞUBAT!C53=0,"",[1]ŞUBAT!C53)</f>
        <v>4093</v>
      </c>
      <c r="C29" s="33">
        <f>IF([1]ŞUBAT!D53=0,"",[1]ŞUBAT!D53)</f>
        <v>1398</v>
      </c>
      <c r="D29" s="33">
        <f>IF([1]ŞUBAT!E53=0,"",[1]ŞUBAT!E53)</f>
        <v>4185</v>
      </c>
      <c r="E29" s="33" t="str">
        <f>IF([1]ŞUBAT!F53=0,"",[1]ŞUBAT!F53)</f>
        <v/>
      </c>
      <c r="F29" s="33">
        <f>IF([1]ŞUBAT!G53=0,"",[1]ŞUBAT!G53)</f>
        <v>1903</v>
      </c>
      <c r="G29" s="33">
        <f>IF([1]ŞUBAT!H53=0,"",[1]ŞUBAT!H53)</f>
        <v>695</v>
      </c>
      <c r="H29" s="33">
        <f>IF([1]ŞUBAT!I53=0,"",[1]ŞUBAT!I53)</f>
        <v>315</v>
      </c>
      <c r="I29" s="34">
        <f>IF([1]ŞUBAT!J53=0,"",[1]ŞUBAT!J53)</f>
        <v>58</v>
      </c>
      <c r="J29" s="34">
        <f>IF([1]ŞUBAT!K53=0,"",[1]ŞUBAT!K53)</f>
        <v>59</v>
      </c>
      <c r="K29" s="34" t="str">
        <f>IF([1]ŞUBAT!L53=0,"",[1]ŞUBAT!L53)</f>
        <v/>
      </c>
      <c r="L29" s="34">
        <f>IF([1]ŞUBAT!M53=0,"",[1]ŞUBAT!M53)</f>
        <v>17</v>
      </c>
      <c r="M29" s="34">
        <f>IF([1]ŞUBAT!N53=0,"",[1]ŞUBAT!N53)</f>
        <v>3</v>
      </c>
      <c r="N29" s="33">
        <f>IF([1]ŞUBAT!O53=0,"",[1]ŞUBAT!O53)</f>
        <v>12726</v>
      </c>
      <c r="O29" s="32">
        <f>(N29-N11)/N11</f>
        <v>1.3216560509554141E-2</v>
      </c>
      <c r="P29" s="31">
        <f>IFERROR(P28+N29,"")</f>
        <v>23035</v>
      </c>
      <c r="Q29" s="30">
        <f>(P29-P11)/P11</f>
        <v>-2.4064737533364404E-2</v>
      </c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10"/>
    </row>
    <row r="30" spans="1:33" s="29" customFormat="1" ht="18.95" customHeight="1" x14ac:dyDescent="0.2">
      <c r="A30" s="36" t="s">
        <v>13</v>
      </c>
      <c r="B30" s="33">
        <f>IF([1]MART!C53=0,"",[1]MART!C53)</f>
        <v>20641</v>
      </c>
      <c r="C30" s="33">
        <f>IF([1]MART!D53=0,"",[1]MART!D53)</f>
        <v>3365</v>
      </c>
      <c r="D30" s="33">
        <f>IF([1]MART!E53=0,"",[1]MART!E53)</f>
        <v>7530</v>
      </c>
      <c r="E30" s="33" t="str">
        <f>IF([1]MART!F53=0,"",[1]MART!F53)</f>
        <v/>
      </c>
      <c r="F30" s="33">
        <f>IF([1]MART!G53=0,"",[1]MART!G53)</f>
        <v>2342</v>
      </c>
      <c r="G30" s="34">
        <f>IF([1]MART!H53=0,"",[1]MART!H53)</f>
        <v>1064</v>
      </c>
      <c r="H30" s="33">
        <f>IF([1]MART!I53=0,"",[1]MART!I53)</f>
        <v>609</v>
      </c>
      <c r="I30" s="33">
        <f>IF([1]MART!J53=0,"",[1]MART!J53)</f>
        <v>44</v>
      </c>
      <c r="J30" s="33">
        <f>IF([1]MART!K53=0,"",[1]MART!K53)</f>
        <v>65</v>
      </c>
      <c r="K30" s="33" t="str">
        <f>IF([1]MART!L53=0,"",[1]MART!L53)</f>
        <v/>
      </c>
      <c r="L30" s="33">
        <f>IF([1]MART!M53=0,"",[1]MART!M53)</f>
        <v>28</v>
      </c>
      <c r="M30" s="33">
        <f>IF([1]MART!N53=0,"",[1]MART!N53)</f>
        <v>12</v>
      </c>
      <c r="N30" s="33">
        <f>IF([1]MART!O53=0,"",[1]MART!O53)</f>
        <v>35700</v>
      </c>
      <c r="O30" s="32">
        <f>(N30-N12)/N12</f>
        <v>0.1551528878822197</v>
      </c>
      <c r="P30" s="31">
        <f>IFERROR(P29+N30,"")</f>
        <v>58735</v>
      </c>
      <c r="Q30" s="30">
        <f>(P30-P12)/P12</f>
        <v>7.754824979819476E-2</v>
      </c>
    </row>
    <row r="31" spans="1:33" s="29" customFormat="1" ht="18.95" customHeight="1" x14ac:dyDescent="0.2">
      <c r="A31" s="36" t="s">
        <v>12</v>
      </c>
      <c r="B31" s="33">
        <f>IF([1]NİSAN!C53=0,"",[1]NİSAN!C53)</f>
        <v>111133</v>
      </c>
      <c r="C31" s="33">
        <f>IF([1]NİSAN!D53=0,"",[1]NİSAN!D53)</f>
        <v>36992</v>
      </c>
      <c r="D31" s="33">
        <f>IF([1]NİSAN!E53=0,"",[1]NİSAN!E53)</f>
        <v>13697</v>
      </c>
      <c r="E31" s="33" t="str">
        <f>IF([1]NİSAN!F53=0,"",[1]NİSAN!F53)</f>
        <v/>
      </c>
      <c r="F31" s="33">
        <f>IF([1]NİSAN!G53=0,"",[1]NİSAN!G53)</f>
        <v>11362</v>
      </c>
      <c r="G31" s="33">
        <f>IF([1]NİSAN!H53=0,"",[1]NİSAN!H53)</f>
        <v>3272</v>
      </c>
      <c r="H31" s="33">
        <f>IF([1]NİSAN!I53=0,"",[1]NİSAN!I53)</f>
        <v>2611</v>
      </c>
      <c r="I31" s="34">
        <f>IF([1]NİSAN!J53=0,"",[1]NİSAN!J53)</f>
        <v>145</v>
      </c>
      <c r="J31" s="33">
        <f>IF([1]NİSAN!K53=0,"",[1]NİSAN!K53)</f>
        <v>137</v>
      </c>
      <c r="K31" s="33">
        <f>IF([1]NİSAN!L53=0,"",[1]NİSAN!L53)</f>
        <v>6</v>
      </c>
      <c r="L31" s="33">
        <f>IF([1]NİSAN!M53=0,"",[1]NİSAN!M53)</f>
        <v>1471</v>
      </c>
      <c r="M31" s="33">
        <f>IF([1]NİSAN!N53=0,"",[1]NİSAN!N53)</f>
        <v>32</v>
      </c>
      <c r="N31" s="33">
        <f>IF([1]NİSAN!O53=0,"",[1]NİSAN!O53)</f>
        <v>180858</v>
      </c>
      <c r="O31" s="32">
        <f>(N31-N13)/N13</f>
        <v>0.16645705551148346</v>
      </c>
      <c r="P31" s="31">
        <f>IFERROR(P30+N31,"")</f>
        <v>239593</v>
      </c>
      <c r="Q31" s="30">
        <f>(P31-P13)/P13</f>
        <v>0.14333093144108763</v>
      </c>
    </row>
    <row r="32" spans="1:33" s="29" customFormat="1" ht="18.95" customHeight="1" x14ac:dyDescent="0.2">
      <c r="A32" s="36" t="s">
        <v>11</v>
      </c>
      <c r="B32" s="33">
        <f>IF([1]MAYIS!C53=0,"",[1]MAYIS!C53)</f>
        <v>242052</v>
      </c>
      <c r="C32" s="33">
        <f>IF([1]MAYIS!D53=0,"",[1]MAYIS!D53)</f>
        <v>109709</v>
      </c>
      <c r="D32" s="33">
        <f>IF([1]MAYIS!E53=0,"",[1]MAYIS!E53)</f>
        <v>23174</v>
      </c>
      <c r="E32" s="33">
        <f>IF([1]MAYIS!F53=0,"",[1]MAYIS!F53)</f>
        <v>141</v>
      </c>
      <c r="F32" s="33">
        <f>IF([1]MAYIS!G53=0,"",[1]MAYIS!G53)</f>
        <v>23547</v>
      </c>
      <c r="G32" s="33">
        <f>IF([1]MAYIS!H53=0,"",[1]MAYIS!H53)</f>
        <v>23296</v>
      </c>
      <c r="H32" s="33">
        <f>IF([1]MAYIS!I53=0,"",[1]MAYIS!I53)</f>
        <v>3682</v>
      </c>
      <c r="I32" s="33">
        <f>IF([1]MAYIS!J53=0,"",[1]MAYIS!J53)</f>
        <v>141</v>
      </c>
      <c r="J32" s="33">
        <f>IF([1]MAYIS!K53=0,"",[1]MAYIS!K53)</f>
        <v>410</v>
      </c>
      <c r="K32" s="33">
        <f>IF([1]MAYIS!L53=0,"",[1]MAYIS!L53)</f>
        <v>26</v>
      </c>
      <c r="L32" s="33">
        <f>IF([1]MAYIS!M53=0,"",[1]MAYIS!M53)</f>
        <v>3293</v>
      </c>
      <c r="M32" s="33">
        <f>IF([1]MAYIS!N53=0,"",[1]MAYIS!N53)</f>
        <v>306</v>
      </c>
      <c r="N32" s="33">
        <f>IF([1]MAYIS!O53=0,"",[1]MAYIS!O53)</f>
        <v>429777</v>
      </c>
      <c r="O32" s="32">
        <f>(N32-N14)/N14</f>
        <v>0.14439050887895385</v>
      </c>
      <c r="P32" s="31">
        <f>IFERROR(P31+N32,"")</f>
        <v>669370</v>
      </c>
      <c r="Q32" s="30">
        <f>(P32-P14)/P14</f>
        <v>0.14401102018772602</v>
      </c>
    </row>
    <row r="33" spans="1:20" s="29" customFormat="1" ht="18.95" customHeight="1" x14ac:dyDescent="0.2">
      <c r="A33" s="35" t="s">
        <v>10</v>
      </c>
      <c r="B33" s="33" t="str">
        <f>IF([1]HAZİRAN!C53=0,"",[1]HAZİRAN!C53)</f>
        <v/>
      </c>
      <c r="C33" s="33" t="str">
        <f>IF([1]HAZİRAN!D53=0,"",[1]HAZİRAN!D53)</f>
        <v/>
      </c>
      <c r="D33" s="33" t="str">
        <f>IF([1]HAZİRAN!E53=0,"",[1]HAZİRAN!E53)</f>
        <v/>
      </c>
      <c r="E33" s="33" t="str">
        <f>IF([1]HAZİRAN!F53=0,"",[1]HAZİRAN!F53)</f>
        <v/>
      </c>
      <c r="F33" s="33" t="str">
        <f>IF([1]HAZİRAN!G53=0,"",[1]HAZİRAN!G53)</f>
        <v/>
      </c>
      <c r="G33" s="33" t="str">
        <f>IF([1]HAZİRAN!H53=0,"",[1]HAZİRAN!H53)</f>
        <v/>
      </c>
      <c r="H33" s="33" t="str">
        <f>IF([1]HAZİRAN!I53=0,"",[1]HAZİRAN!I53)</f>
        <v/>
      </c>
      <c r="I33" s="33" t="str">
        <f>IF([1]HAZİRAN!J53=0,"",[1]HAZİRAN!J53)</f>
        <v/>
      </c>
      <c r="J33" s="33" t="str">
        <f>IF([1]HAZİRAN!K53=0,"",[1]HAZİRAN!K53)</f>
        <v/>
      </c>
      <c r="K33" s="33" t="str">
        <f>IF([1]HAZİRAN!L53=0,"",[1]HAZİRAN!L53)</f>
        <v/>
      </c>
      <c r="L33" s="33" t="str">
        <f>IF([1]HAZİRAN!M53=0,"",[1]HAZİRAN!M53)</f>
        <v/>
      </c>
      <c r="M33" s="33" t="str">
        <f>IF([1]HAZİRAN!N53=0,"",[1]HAZİRAN!N53)</f>
        <v/>
      </c>
      <c r="N33" s="33" t="str">
        <f>IF([1]HAZİRAN!O53=0,"",[1]HAZİRAN!O53)</f>
        <v/>
      </c>
      <c r="O33" s="32" t="e">
        <f>(N33-N15)/N15</f>
        <v>#VALUE!</v>
      </c>
      <c r="P33" s="31" t="str">
        <f>IFERROR(P32+N33,"")</f>
        <v/>
      </c>
      <c r="Q33" s="30" t="e">
        <f>(P33-P15)/P15</f>
        <v>#VALUE!</v>
      </c>
    </row>
    <row r="34" spans="1:20" s="29" customFormat="1" ht="18.95" customHeight="1" x14ac:dyDescent="0.2">
      <c r="A34" s="36" t="s">
        <v>9</v>
      </c>
      <c r="B34" s="33" t="str">
        <f>IF([1]TEMMUZ!C53=0,"",[1]TEMMUZ!C53)</f>
        <v/>
      </c>
      <c r="C34" s="33" t="str">
        <f>IF([1]TEMMUZ!D53=0,"",[1]TEMMUZ!D53)</f>
        <v/>
      </c>
      <c r="D34" s="33" t="str">
        <f>IF([1]TEMMUZ!E53=0,"",[1]TEMMUZ!E53)</f>
        <v/>
      </c>
      <c r="E34" s="33" t="str">
        <f>IF([1]TEMMUZ!F53=0,"",[1]TEMMUZ!F53)</f>
        <v/>
      </c>
      <c r="F34" s="33" t="str">
        <f>IF([1]TEMMUZ!G53=0,"",[1]TEMMUZ!G53)</f>
        <v/>
      </c>
      <c r="G34" s="33" t="str">
        <f>IF([1]TEMMUZ!H53=0,"",[1]TEMMUZ!H53)</f>
        <v/>
      </c>
      <c r="H34" s="33" t="str">
        <f>IF([1]TEMMUZ!I53=0,"",[1]TEMMUZ!I53)</f>
        <v/>
      </c>
      <c r="I34" s="33" t="str">
        <f>IF([1]TEMMUZ!J53=0,"",[1]TEMMUZ!J53)</f>
        <v/>
      </c>
      <c r="J34" s="33" t="str">
        <f>IF([1]TEMMUZ!K53=0,"",[1]TEMMUZ!K53)</f>
        <v/>
      </c>
      <c r="K34" s="33" t="str">
        <f>IF([1]TEMMUZ!L53=0,"",[1]TEMMUZ!L53)</f>
        <v/>
      </c>
      <c r="L34" s="33" t="str">
        <f>IF([1]TEMMUZ!M53=0,"",[1]TEMMUZ!M53)</f>
        <v/>
      </c>
      <c r="M34" s="33" t="str">
        <f>IF([1]TEMMUZ!N53=0,"",[1]TEMMUZ!N53)</f>
        <v/>
      </c>
      <c r="N34" s="33" t="str">
        <f>IF([1]TEMMUZ!O53=0,"",[1]TEMMUZ!O53)</f>
        <v/>
      </c>
      <c r="O34" s="32" t="e">
        <f>(N34-N16)/N16</f>
        <v>#VALUE!</v>
      </c>
      <c r="P34" s="31" t="str">
        <f>IFERROR(P33+N34,"")</f>
        <v/>
      </c>
      <c r="Q34" s="30" t="e">
        <f>(P34-P16)/P16</f>
        <v>#VALUE!</v>
      </c>
    </row>
    <row r="35" spans="1:20" s="29" customFormat="1" ht="18.95" customHeight="1" x14ac:dyDescent="0.2">
      <c r="A35" s="35" t="s">
        <v>8</v>
      </c>
      <c r="B35" s="33" t="str">
        <f>IF([1]AĞUSTOS!C53=0,"",[1]AĞUSTOS!C53)</f>
        <v/>
      </c>
      <c r="C35" s="33" t="str">
        <f>IF([1]AĞUSTOS!D53=0,"",[1]AĞUSTOS!D53)</f>
        <v/>
      </c>
      <c r="D35" s="33" t="str">
        <f>IF([1]AĞUSTOS!E53=0,"",[1]AĞUSTOS!E53)</f>
        <v/>
      </c>
      <c r="E35" s="33" t="str">
        <f>IF([1]AĞUSTOS!F53=0,"",[1]AĞUSTOS!F53)</f>
        <v/>
      </c>
      <c r="F35" s="33" t="str">
        <f>IF([1]AĞUSTOS!G53=0,"",[1]AĞUSTOS!G53)</f>
        <v/>
      </c>
      <c r="G35" s="33" t="str">
        <f>IF([1]AĞUSTOS!H53=0,"",[1]AĞUSTOS!H53)</f>
        <v/>
      </c>
      <c r="H35" s="33" t="str">
        <f>IF([1]AĞUSTOS!I53=0,"",[1]AĞUSTOS!I53)</f>
        <v/>
      </c>
      <c r="I35" s="33" t="str">
        <f>IF([1]AĞUSTOS!J53=0,"",[1]AĞUSTOS!J53)</f>
        <v/>
      </c>
      <c r="J35" s="33" t="str">
        <f>IF([1]AĞUSTOS!K53=0,"",[1]AĞUSTOS!K53)</f>
        <v/>
      </c>
      <c r="K35" s="33" t="str">
        <f>IF([1]AĞUSTOS!L53=0,"",[1]AĞUSTOS!L53)</f>
        <v/>
      </c>
      <c r="L35" s="33" t="str">
        <f>IF([1]AĞUSTOS!M53=0,"",[1]AĞUSTOS!M53)</f>
        <v/>
      </c>
      <c r="M35" s="33" t="str">
        <f>IF([1]AĞUSTOS!N53=0,"",[1]AĞUSTOS!N53)</f>
        <v/>
      </c>
      <c r="N35" s="33" t="str">
        <f>IF([1]AĞUSTOS!O53=0,"",[1]AĞUSTOS!O53)</f>
        <v/>
      </c>
      <c r="O35" s="32" t="e">
        <f>(N35-N17)/N17</f>
        <v>#VALUE!</v>
      </c>
      <c r="P35" s="31" t="str">
        <f>IFERROR(P34+N35,"")</f>
        <v/>
      </c>
      <c r="Q35" s="30" t="e">
        <f>(P35-P17)/P17</f>
        <v>#VALUE!</v>
      </c>
    </row>
    <row r="36" spans="1:20" s="29" customFormat="1" ht="18.95" customHeight="1" x14ac:dyDescent="0.2">
      <c r="A36" s="35" t="s">
        <v>7</v>
      </c>
      <c r="B36" s="33" t="str">
        <f>IF([1]EYLÜL!C53=0,"",[1]EYLÜL!C53)</f>
        <v/>
      </c>
      <c r="C36" s="33" t="str">
        <f>IF([1]EYLÜL!D53=0,"",[1]EYLÜL!D53)</f>
        <v/>
      </c>
      <c r="D36" s="33" t="str">
        <f>IF([1]EYLÜL!E53=0,"",[1]EYLÜL!E53)</f>
        <v/>
      </c>
      <c r="E36" s="33" t="str">
        <f>IF([1]EYLÜL!F53=0,"",[1]EYLÜL!F53)</f>
        <v/>
      </c>
      <c r="F36" s="33" t="str">
        <f>IF([1]EYLÜL!G53=0,"",[1]EYLÜL!G53)</f>
        <v/>
      </c>
      <c r="G36" s="33" t="str">
        <f>IF([1]EYLÜL!H53=0,"",[1]EYLÜL!H53)</f>
        <v/>
      </c>
      <c r="H36" s="33" t="str">
        <f>IF([1]EYLÜL!I53=0,"",[1]EYLÜL!I53)</f>
        <v/>
      </c>
      <c r="I36" s="33" t="str">
        <f>IF([1]EYLÜL!J53=0,"",[1]EYLÜL!J53)</f>
        <v/>
      </c>
      <c r="J36" s="33" t="str">
        <f>IF([1]EYLÜL!K53=0,"",[1]EYLÜL!K53)</f>
        <v/>
      </c>
      <c r="K36" s="33" t="str">
        <f>IF([1]EYLÜL!L53=0,"",[1]EYLÜL!L53)</f>
        <v/>
      </c>
      <c r="L36" s="33" t="str">
        <f>IF([1]EYLÜL!M53=0,"",[1]EYLÜL!M53)</f>
        <v/>
      </c>
      <c r="M36" s="33" t="str">
        <f>IF([1]EYLÜL!N53=0,"",[1]EYLÜL!N53)</f>
        <v/>
      </c>
      <c r="N36" s="33" t="str">
        <f>IF([1]EYLÜL!O53=0,"",[1]EYLÜL!O53)</f>
        <v/>
      </c>
      <c r="O36" s="32" t="e">
        <f>(N36-N18)/N18</f>
        <v>#VALUE!</v>
      </c>
      <c r="P36" s="31" t="str">
        <f>IFERROR(P35+N36,"")</f>
        <v/>
      </c>
      <c r="Q36" s="30" t="e">
        <f>(P36-P18)/P18</f>
        <v>#VALUE!</v>
      </c>
    </row>
    <row r="37" spans="1:20" s="29" customFormat="1" ht="18.95" customHeight="1" x14ac:dyDescent="0.2">
      <c r="A37" s="35" t="s">
        <v>6</v>
      </c>
      <c r="B37" s="33" t="str">
        <f>IF([1]EKİM!C53=0,"",[1]EKİM!C53)</f>
        <v/>
      </c>
      <c r="C37" s="33" t="str">
        <f>IF([1]EKİM!D53=0,"",[1]EKİM!D53)</f>
        <v/>
      </c>
      <c r="D37" s="33" t="str">
        <f>IF([1]EKİM!E53=0,"",[1]EKİM!E53)</f>
        <v/>
      </c>
      <c r="E37" s="33" t="str">
        <f>IF([1]EKİM!F53=0,"",[1]EKİM!F53)</f>
        <v/>
      </c>
      <c r="F37" s="33" t="str">
        <f>IF([1]EKİM!G53=0,"",[1]EKİM!G53)</f>
        <v/>
      </c>
      <c r="G37" s="33" t="str">
        <f>IF([1]EKİM!H53=0,"",[1]EKİM!H53)</f>
        <v/>
      </c>
      <c r="H37" s="33" t="str">
        <f>IF([1]EKİM!I53=0,"",[1]EKİM!I53)</f>
        <v/>
      </c>
      <c r="I37" s="33" t="str">
        <f>IF([1]EKİM!J53=0,"",[1]EKİM!J53)</f>
        <v/>
      </c>
      <c r="J37" s="33" t="str">
        <f>IF([1]EKİM!K53=0,"",[1]EKİM!K53)</f>
        <v/>
      </c>
      <c r="K37" s="33" t="str">
        <f>IF([1]EKİM!L53=0,"",[1]EKİM!L53)</f>
        <v/>
      </c>
      <c r="L37" s="33" t="str">
        <f>IF([1]EKİM!M53=0,"",[1]EKİM!M53)</f>
        <v/>
      </c>
      <c r="M37" s="33" t="str">
        <f>IF([1]EKİM!N53=0,"",[1]EKİM!N53)</f>
        <v/>
      </c>
      <c r="N37" s="33" t="str">
        <f>IF([1]EKİM!O53=0,"",[1]EKİM!O53)</f>
        <v/>
      </c>
      <c r="O37" s="32" t="e">
        <f>(N37-N19)/N19</f>
        <v>#VALUE!</v>
      </c>
      <c r="P37" s="31" t="str">
        <f>IFERROR(P36+N37,"")</f>
        <v/>
      </c>
      <c r="Q37" s="30" t="e">
        <f>(P37-P19)/P19</f>
        <v>#VALUE!</v>
      </c>
    </row>
    <row r="38" spans="1:20" s="29" customFormat="1" ht="18.95" customHeight="1" x14ac:dyDescent="0.2">
      <c r="A38" s="35" t="s">
        <v>5</v>
      </c>
      <c r="B38" s="33" t="str">
        <f>IF([1]KASIM!C53=0,"",[1]KASIM!C53)</f>
        <v/>
      </c>
      <c r="C38" s="33" t="str">
        <f>IF([1]KASIM!D53=0,"",[1]KASIM!D53)</f>
        <v/>
      </c>
      <c r="D38" s="33" t="str">
        <f>IF([1]KASIM!E53=0,"",[1]KASIM!E53)</f>
        <v/>
      </c>
      <c r="E38" s="33" t="str">
        <f>IF([1]KASIM!F53=0,"",[1]KASIM!F53)</f>
        <v/>
      </c>
      <c r="F38" s="33" t="str">
        <f>IF([1]KASIM!G53=0,"",[1]KASIM!G53)</f>
        <v/>
      </c>
      <c r="G38" s="33" t="str">
        <f>IF([1]KASIM!H53=0,"",[1]KASIM!H53)</f>
        <v/>
      </c>
      <c r="H38" s="33" t="str">
        <f>IF([1]KASIM!I53=0,"",[1]KASIM!I53)</f>
        <v/>
      </c>
      <c r="I38" s="33" t="str">
        <f>IF([1]KASIM!J53=0,"",[1]KASIM!J53)</f>
        <v/>
      </c>
      <c r="J38" s="33" t="str">
        <f>IF([1]KASIM!K53=0,"",[1]KASIM!K53)</f>
        <v/>
      </c>
      <c r="K38" s="33" t="str">
        <f>IF([1]KASIM!L53=0,"",[1]KASIM!L53)</f>
        <v/>
      </c>
      <c r="L38" s="33" t="str">
        <f>IF([1]KASIM!M53=0,"",[1]KASIM!M53)</f>
        <v/>
      </c>
      <c r="M38" s="33" t="str">
        <f>IF([1]KASIM!N53=0,"",[1]KASIM!N53)</f>
        <v/>
      </c>
      <c r="N38" s="33" t="str">
        <f>IF([1]KASIM!O53=0,"",[1]KASIM!O53)</f>
        <v/>
      </c>
      <c r="O38" s="32" t="e">
        <f>(N38-N20)/N20</f>
        <v>#VALUE!</v>
      </c>
      <c r="P38" s="31" t="str">
        <f>IFERROR(P37+N38,"")</f>
        <v/>
      </c>
      <c r="Q38" s="30" t="e">
        <f>(P38-P20)/P20</f>
        <v>#VALUE!</v>
      </c>
    </row>
    <row r="39" spans="1:20" s="29" customFormat="1" ht="18.95" customHeight="1" x14ac:dyDescent="0.2">
      <c r="A39" s="35" t="s">
        <v>4</v>
      </c>
      <c r="B39" s="33" t="str">
        <f>IF([1]ARALIK!C53=0,"",[1]ARALIK!C53)</f>
        <v/>
      </c>
      <c r="C39" s="33" t="str">
        <f>IF([1]ARALIK!D53=0,"",[1]ARALIK!D53)</f>
        <v/>
      </c>
      <c r="D39" s="33" t="str">
        <f>IF([1]ARALIK!E53=0,"",[1]ARALIK!E53)</f>
        <v/>
      </c>
      <c r="E39" s="33" t="str">
        <f>IF([1]ARALIK!F53=0,"",[1]ARALIK!F53)</f>
        <v/>
      </c>
      <c r="F39" s="33" t="str">
        <f>IF([1]ARALIK!G53=0,"",[1]ARALIK!G53)</f>
        <v/>
      </c>
      <c r="G39" s="33" t="str">
        <f>IF([1]ARALIK!H53=0,"",[1]ARALIK!H53)</f>
        <v/>
      </c>
      <c r="H39" s="33" t="str">
        <f>IF([1]ARALIK!I53=0,"",[1]ARALIK!I53)</f>
        <v/>
      </c>
      <c r="I39" s="33" t="str">
        <f>IF([1]ARALIK!J53=0,"",[1]ARALIK!J53)</f>
        <v/>
      </c>
      <c r="J39" s="33" t="str">
        <f>IF([1]ARALIK!K53=0,"",[1]ARALIK!K53)</f>
        <v/>
      </c>
      <c r="K39" s="33" t="str">
        <f>IF([1]ARALIK!L53=0,"",[1]ARALIK!L53)</f>
        <v/>
      </c>
      <c r="L39" s="33" t="str">
        <f>IF([1]ARALIK!M53=0,"",[1]ARALIK!M53)</f>
        <v/>
      </c>
      <c r="M39" s="34" t="str">
        <f>IF([1]ARALIK!N53=0,"",[1]ARALIK!N53)</f>
        <v/>
      </c>
      <c r="N39" s="33" t="str">
        <f>IF([1]ARALIK!O53=0,"",[1]ARALIK!O53)</f>
        <v/>
      </c>
      <c r="O39" s="32" t="e">
        <f>(N39-N21)/N21</f>
        <v>#VALUE!</v>
      </c>
      <c r="P39" s="31" t="str">
        <f>IFERROR(P38+N39,"")</f>
        <v/>
      </c>
      <c r="Q39" s="30" t="e">
        <f>(P39-P21)/P21</f>
        <v>#VALUE!</v>
      </c>
    </row>
    <row r="40" spans="1:20" s="23" customFormat="1" ht="24" customHeight="1" x14ac:dyDescent="0.2">
      <c r="A40" s="28" t="s">
        <v>3</v>
      </c>
      <c r="B40" s="27">
        <f>SUM(B28:B39)</f>
        <v>381826</v>
      </c>
      <c r="C40" s="27">
        <f>SUM(C28:C39)</f>
        <v>153014</v>
      </c>
      <c r="D40" s="27">
        <f>SUM(D28:D39)</f>
        <v>49623</v>
      </c>
      <c r="E40" s="27">
        <f>SUM(E28:E39)</f>
        <v>141</v>
      </c>
      <c r="F40" s="27">
        <f>SUM(F28:F39)</f>
        <v>41141</v>
      </c>
      <c r="G40" s="27">
        <f>SUM(G28:G39)</f>
        <v>29200</v>
      </c>
      <c r="H40" s="27">
        <f>SUM(H28:H39)</f>
        <v>8084</v>
      </c>
      <c r="I40" s="27">
        <f>SUM(I28:I39)</f>
        <v>426</v>
      </c>
      <c r="J40" s="27">
        <f>SUM(J28:J39)</f>
        <v>699</v>
      </c>
      <c r="K40" s="27">
        <f>SUM(K28:K39)</f>
        <v>32</v>
      </c>
      <c r="L40" s="27">
        <f>SUM(L28:L39)</f>
        <v>4831</v>
      </c>
      <c r="M40" s="27">
        <f>SUM(M28:M39)</f>
        <v>353</v>
      </c>
      <c r="N40" s="27">
        <f>SUM(N28:N39)</f>
        <v>669370</v>
      </c>
      <c r="O40" s="26"/>
      <c r="P40" s="25"/>
      <c r="Q40" s="24"/>
    </row>
    <row r="41" spans="1:20" ht="14.1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4"/>
      <c r="O41" s="3"/>
      <c r="P41" s="3"/>
      <c r="Q41" s="3"/>
      <c r="R41" s="7"/>
      <c r="S41" s="7"/>
    </row>
    <row r="42" spans="1:20" ht="45" customHeight="1" x14ac:dyDescent="0.2">
      <c r="A42" s="22" t="s">
        <v>2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0"/>
      <c r="R42" s="10"/>
      <c r="S42" s="10"/>
      <c r="T42" s="7"/>
    </row>
    <row r="43" spans="1:20" ht="16.5" customHeight="1" x14ac:dyDescent="0.2">
      <c r="A43" s="19" t="s">
        <v>1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7">
        <f ca="1">TODAY()</f>
        <v>45483</v>
      </c>
      <c r="Q43" s="16"/>
      <c r="R43" s="15"/>
      <c r="S43" s="7"/>
      <c r="T43" s="7"/>
    </row>
    <row r="44" spans="1:20" ht="12" customHeight="1" x14ac:dyDescent="0.2">
      <c r="A44" s="14" t="s">
        <v>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2"/>
      <c r="Q44" s="11"/>
      <c r="R44" s="10"/>
      <c r="S44" s="10"/>
      <c r="T44" s="7"/>
    </row>
    <row r="45" spans="1:20" ht="14.25" customHeight="1" x14ac:dyDescent="0.2">
      <c r="A45" s="9"/>
      <c r="B45" s="5"/>
      <c r="C45" s="5"/>
      <c r="D45" s="5"/>
      <c r="E45" s="5"/>
      <c r="F45" s="5"/>
      <c r="G45" s="9"/>
      <c r="H45" s="5"/>
      <c r="I45" s="5"/>
      <c r="J45" s="5"/>
      <c r="K45" s="8"/>
      <c r="L45" s="3"/>
      <c r="M45" s="3"/>
      <c r="N45" s="3"/>
      <c r="O45" s="3"/>
      <c r="P45" s="3"/>
      <c r="Q45" s="3"/>
      <c r="R45" s="7"/>
      <c r="S45" s="7"/>
      <c r="T45" s="7"/>
    </row>
    <row r="46" spans="1:20" ht="14.25" customHeight="1" x14ac:dyDescent="0.2">
      <c r="A46" s="6"/>
      <c r="B46" s="3"/>
      <c r="C46" s="5"/>
      <c r="D46" s="5"/>
      <c r="E46" s="5"/>
      <c r="F46" s="4"/>
      <c r="G46" s="4"/>
      <c r="H46" s="4"/>
      <c r="I46" s="4"/>
      <c r="J46" s="4"/>
      <c r="K46" s="4"/>
      <c r="L46" s="3"/>
      <c r="M46" s="3"/>
      <c r="N46" s="3"/>
      <c r="O46" s="3"/>
      <c r="P46" s="3"/>
      <c r="Q46" s="3"/>
      <c r="R46" s="7"/>
      <c r="S46" s="7"/>
      <c r="T46" s="7"/>
    </row>
    <row r="47" spans="1:20" ht="14.25" customHeight="1" x14ac:dyDescent="0.2">
      <c r="A47" s="6"/>
      <c r="B47" s="3"/>
      <c r="C47" s="5"/>
      <c r="D47" s="5"/>
      <c r="E47" s="5"/>
      <c r="F47" s="4"/>
      <c r="G47" s="4"/>
      <c r="H47" s="4"/>
      <c r="I47" s="4"/>
      <c r="J47" s="4"/>
      <c r="K47" s="4"/>
      <c r="L47" s="3"/>
      <c r="M47" s="3"/>
      <c r="N47" s="3"/>
      <c r="O47" s="3"/>
      <c r="P47" s="3"/>
      <c r="Q47" s="3"/>
    </row>
    <row r="48" spans="1:20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ht="14.25" customHeight="1" x14ac:dyDescent="0.2"/>
  </sheetData>
  <mergeCells count="9">
    <mergeCell ref="A44:O44"/>
    <mergeCell ref="C2:O2"/>
    <mergeCell ref="C3:O3"/>
    <mergeCell ref="A25:Q26"/>
    <mergeCell ref="A42:Q42"/>
    <mergeCell ref="A43:O43"/>
    <mergeCell ref="P43:Q43"/>
    <mergeCell ref="C4:O4"/>
    <mergeCell ref="A6:Q7"/>
  </mergeCells>
  <conditionalFormatting sqref="O28:O39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O10:O21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Q10:Q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8:Q39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2023-2024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2024-07-10T06:38:20Z</dcterms:created>
  <dcterms:modified xsi:type="dcterms:W3CDTF">2024-07-10T06:38:43Z</dcterms:modified>
</cp:coreProperties>
</file>