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6E42C1BF-14CD-4DB2-B9B0-B8D83265B32D}" xr6:coauthVersionLast="36" xr6:coauthVersionMax="36" xr10:uidLastSave="{00000000-0000-0000-0000-000000000000}"/>
  <bookViews>
    <workbookView xWindow="0" yWindow="0" windowWidth="28800" windowHeight="11550" xr2:uid="{6D8008BB-9C4E-44B6-99C9-F336C16DE034}"/>
  </bookViews>
  <sheets>
    <sheet name="2023-2024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E40" i="1" s="1"/>
  <c r="D29" i="1"/>
  <c r="C29" i="1"/>
  <c r="B29" i="1"/>
  <c r="M28" i="1"/>
  <c r="M40" i="1" s="1"/>
  <c r="L28" i="1"/>
  <c r="L40" i="1" s="1"/>
  <c r="K28" i="1"/>
  <c r="K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O20" i="1"/>
  <c r="N20" i="1"/>
  <c r="O38" i="1" s="1"/>
  <c r="O19" i="1"/>
  <c r="N19" i="1"/>
  <c r="O37" i="1" s="1"/>
  <c r="O18" i="1"/>
  <c r="N18" i="1"/>
  <c r="O36" i="1" s="1"/>
  <c r="O17" i="1"/>
  <c r="N17" i="1"/>
  <c r="O35" i="1" s="1"/>
  <c r="O16" i="1"/>
  <c r="N16" i="1"/>
  <c r="O34" i="1" s="1"/>
  <c r="O15" i="1"/>
  <c r="N15" i="1"/>
  <c r="O33" i="1" s="1"/>
  <c r="O14" i="1"/>
  <c r="N14" i="1"/>
  <c r="O32" i="1" s="1"/>
  <c r="O13" i="1"/>
  <c r="N13" i="1"/>
  <c r="O31" i="1" s="1"/>
  <c r="O12" i="1"/>
  <c r="N12" i="1"/>
  <c r="O30" i="1" s="1"/>
  <c r="O11" i="1"/>
  <c r="N11" i="1"/>
  <c r="O29" i="1" s="1"/>
  <c r="Q10" i="1"/>
  <c r="P10" i="1"/>
  <c r="P11" i="1" s="1"/>
  <c r="O10" i="1"/>
  <c r="N10" i="1"/>
  <c r="N22" i="1" s="1"/>
  <c r="Q11" i="1" l="1"/>
  <c r="P12" i="1"/>
  <c r="N40" i="1"/>
  <c r="N28" i="1"/>
  <c r="O28" i="1" l="1"/>
  <c r="P28" i="1"/>
  <c r="Q12" i="1"/>
  <c r="P13" i="1"/>
  <c r="Q28" i="1" l="1"/>
  <c r="P29" i="1"/>
  <c r="Q13" i="1"/>
  <c r="P14" i="1"/>
  <c r="Q29" i="1" l="1"/>
  <c r="P30" i="1"/>
  <c r="Q14" i="1"/>
  <c r="P15" i="1"/>
  <c r="Q15" i="1" l="1"/>
  <c r="P16" i="1"/>
  <c r="Q30" i="1"/>
  <c r="P31" i="1"/>
  <c r="Q31" i="1" l="1"/>
  <c r="P32" i="1"/>
  <c r="Q16" i="1"/>
  <c r="P17" i="1"/>
  <c r="Q32" i="1" l="1"/>
  <c r="P33" i="1"/>
  <c r="Q17" i="1"/>
  <c r="P18" i="1"/>
  <c r="Q33" i="1" l="1"/>
  <c r="P34" i="1"/>
  <c r="Q18" i="1"/>
  <c r="P19" i="1"/>
  <c r="Q34" i="1" l="1"/>
  <c r="P35" i="1"/>
  <c r="Q19" i="1"/>
  <c r="P20" i="1"/>
  <c r="Q20" i="1" l="1"/>
  <c r="P21" i="1"/>
  <c r="Q21" i="1" s="1"/>
  <c r="Q35" i="1"/>
  <c r="P36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<sst xmlns="http://schemas.openxmlformats.org/spreadsheetml/2006/main" count="76" uniqueCount="45">
  <si>
    <t>T.C.</t>
  </si>
  <si>
    <t>MUĞLA VALİLİĞİ</t>
  </si>
  <si>
    <t>İl Kültür ve Turizm Müdürlüğü</t>
  </si>
  <si>
    <t>2023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</si>
  <si>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</si>
  <si>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</si>
  <si>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</si>
  <si>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</si>
  <si>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</si>
  <si>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</si>
  <si>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</si>
  <si>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</si>
  <si>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</si>
  <si>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</si>
  <si>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</si>
  <si>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</si>
  <si>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</si>
  <si>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</si>
  <si>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2022 YILINA GÖRE AYLIK ARTIŞ %</t>
  </si>
  <si>
    <t>AYLARIN TOPLAMI</t>
  </si>
  <si>
    <t>2022 YILINA GÖRE GENEL ARTIŞ %</t>
  </si>
  <si>
    <t>OCAK</t>
  </si>
  <si>
    <t>KAPALI</t>
  </si>
  <si>
    <t>ŞUBAT</t>
  </si>
  <si>
    <t/>
  </si>
  <si>
    <t>0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</si>
  <si>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</si>
  <si>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</si>
  <si>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</si>
  <si>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</si>
  <si>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</si>
  <si>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</si>
  <si>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</si>
  <si>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</si>
  <si>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</si>
  <si>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</si>
  <si>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</si>
  <si>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2024 YILINDA MUĞLA İLİ GÜMRÜK KAPILARINDAN ÜLKEMİZE GİRİŞ YAPAN TURİSTLERİN AYLARA VE HUDUT KAPILARINA GÖRE DAĞILIMI</t>
  </si>
  <si>
    <t>MARMARİS LİMANI</t>
  </si>
  <si>
    <t>BODRUM LİMANI</t>
  </si>
  <si>
    <t>2023 YILINA GÖRE AYLIK ARTIŞ %</t>
  </si>
  <si>
    <t>2023 YILINA GÖRE GENEL ARTIŞ %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</si>
  <si>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</si>
  <si>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</si>
  <si>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asli.yoruk@ktb.gov.tr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</si>
</sst>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3" fontId="2" fillId="0" borderId="8" xfId="0" applyNumberFormat="1" applyFont="1" applyFill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1" fillId="0" borderId="0" xfId="0" applyNumberFormat="1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Border="1" applyProtection="1">
      <protection hidden="1"/>
    </xf>
    <xf numFmtId="3" fontId="14" fillId="0" borderId="0" xfId="0" applyNumberFormat="1" applyFont="1" applyBorder="1" applyProtection="1">
      <protection hidden="1"/>
    </xf>
    <xf numFmtId="3" fontId="14" fillId="0" borderId="2" xfId="0" applyNumberFormat="1" applyFont="1" applyBorder="1" applyAlignment="1" applyProtection="1">
      <protection hidden="1"/>
    </xf>
    <xf numFmtId="3" fontId="14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4" fillId="0" borderId="5" xfId="0" applyNumberFormat="1" applyFont="1" applyBorder="1" applyAlignment="1" applyProtection="1">
      <protection hidden="1"/>
    </xf>
    <xf numFmtId="3" fontId="14" fillId="0" borderId="0" xfId="0" applyNumberFormat="1" applyFont="1" applyBorder="1" applyAlignment="1" applyProtection="1">
      <protection hidden="1"/>
    </xf>
    <xf numFmtId="3" fontId="14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/>
      <protection hidden="1"/>
    </xf>
    <xf numFmtId="2" fontId="2" fillId="0" borderId="8" xfId="0" applyNumberFormat="1" applyFont="1" applyFill="1" applyBorder="1" applyAlignment="1" applyProtection="1">
      <alignment vertical="center"/>
      <protection hidden="1"/>
    </xf>
    <xf numFmtId="9" fontId="2" fillId="3" borderId="8" xfId="0" applyNumberFormat="1" applyFont="1" applyFill="1" applyBorder="1" applyAlignment="1" applyProtection="1">
      <alignment vertical="center"/>
      <protection hidden="1"/>
    </xf>
    <xf numFmtId="9" fontId="15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>
      <alignment vertical="center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2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9F1C52E-CE5C-46C9-9D88-3EE1EB596F8F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7C1DC62-AD7A-47B9-B122-F50BAF84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66C7C56C-E1B4-423A-A55B-B6424853FA99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CAD186A9-BE72-4F06-AED0-E4D83F112340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52BF6E33-EC00-41F6-A41F-7FBDA336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yda.dogan/Desktop/OCAK%202024%20&#304;STAT&#304;ST&#304;K/2024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3-2024 ÖZET"/>
      <sheetName val="2024 MİLKAPI"/>
      <sheetName val="2024 MİLAY"/>
      <sheetName val="2024 TABLO"/>
      <sheetName val="2024 HAVAYOLUDENİZYOLU"/>
      <sheetName val="SON10YIL AY"/>
      <sheetName val="SONONYILTABLO"/>
      <sheetName val="2014-2024 GRFK"/>
      <sheetName val="2024 İLKBEŞÜLKE"/>
    </sheetNames>
    <sheetDataSet>
      <sheetData sheetId="0">
        <row r="53">
          <cell r="C53">
            <v>3907</v>
          </cell>
          <cell r="D53">
            <v>1550</v>
          </cell>
          <cell r="E53">
            <v>1037</v>
          </cell>
          <cell r="G53">
            <v>1987</v>
          </cell>
          <cell r="H53">
            <v>873</v>
          </cell>
          <cell r="I53">
            <v>867</v>
          </cell>
          <cell r="J53">
            <v>38</v>
          </cell>
          <cell r="K53">
            <v>28</v>
          </cell>
          <cell r="L53">
            <v>0</v>
          </cell>
          <cell r="M53">
            <v>22</v>
          </cell>
          <cell r="N53">
            <v>0</v>
          </cell>
        </row>
      </sheetData>
      <sheetData sheetId="1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2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3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4">
        <row r="52"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FCA0-3CB7-4804-BF1B-1E2F0B2B0FD4}">
  <sheetPr codeName="Sayfa15">
    <pageSetUpPr fitToPage="1"/>
  </sheetPr>
  <dimension ref="A1:AG49"/>
  <sheetViews>
    <sheetView tabSelected="1" topLeftCell="A13" zoomScaleNormal="100" workbookViewId="0">
      <selection activeCell="N10" sqref="N10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9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9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9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3" t="s">
        <v>20</v>
      </c>
    </row>
    <row r="10" spans="1:19" s="31" customFormat="1" ht="18.95" customHeight="1" x14ac:dyDescent="0.2">
      <c r="A10" s="24" t="s">
        <v>21</v>
      </c>
      <c r="B10" s="25">
        <v>4490</v>
      </c>
      <c r="C10" s="25">
        <v>1673</v>
      </c>
      <c r="D10" s="25">
        <v>1508</v>
      </c>
      <c r="E10" s="26" t="s">
        <v>22</v>
      </c>
      <c r="F10" s="25">
        <v>1898</v>
      </c>
      <c r="G10" s="25">
        <v>525</v>
      </c>
      <c r="H10" s="25">
        <v>650</v>
      </c>
      <c r="I10" s="27">
        <v>5</v>
      </c>
      <c r="J10" s="25">
        <v>33</v>
      </c>
      <c r="K10" s="25">
        <v>239</v>
      </c>
      <c r="L10" s="25">
        <v>9</v>
      </c>
      <c r="M10" s="27">
        <v>13</v>
      </c>
      <c r="N10" s="25">
        <f>SUM(B10:M10)</f>
        <v>11043</v>
      </c>
      <c r="O10" s="28">
        <f>(N10-R10)/R10</f>
        <v>3.7273116438356166</v>
      </c>
      <c r="P10" s="29">
        <f>N10</f>
        <v>11043</v>
      </c>
      <c r="Q10" s="28">
        <f>(P10-S10)/S10</f>
        <v>3.7273116438356166</v>
      </c>
      <c r="R10" s="30">
        <v>2336</v>
      </c>
      <c r="S10" s="30">
        <v>2336</v>
      </c>
    </row>
    <row r="11" spans="1:19" s="31" customFormat="1" ht="18.95" customHeight="1" x14ac:dyDescent="0.2">
      <c r="A11" s="24" t="s">
        <v>23</v>
      </c>
      <c r="B11" s="25">
        <v>7293</v>
      </c>
      <c r="C11" s="25">
        <v>1566</v>
      </c>
      <c r="D11" s="25">
        <v>741</v>
      </c>
      <c r="E11" s="26" t="s">
        <v>22</v>
      </c>
      <c r="F11" s="25">
        <v>1776</v>
      </c>
      <c r="G11" s="25">
        <v>458</v>
      </c>
      <c r="H11" s="25">
        <v>491</v>
      </c>
      <c r="I11" s="27" t="s">
        <v>24</v>
      </c>
      <c r="J11" s="27">
        <v>60</v>
      </c>
      <c r="K11" s="27">
        <v>160</v>
      </c>
      <c r="L11" s="27">
        <v>15</v>
      </c>
      <c r="M11" s="27" t="s">
        <v>25</v>
      </c>
      <c r="N11" s="25">
        <f t="shared" ref="N11:N21" si="0">SUM(B11:M11)</f>
        <v>12560</v>
      </c>
      <c r="O11" s="28">
        <f t="shared" ref="O11:O21" si="1">(N11-R11)/R11</f>
        <v>10.12488928255093</v>
      </c>
      <c r="P11" s="29">
        <f>P10+N11</f>
        <v>23603</v>
      </c>
      <c r="Q11" s="28">
        <f t="shared" ref="Q11:Q21" si="2">(P11-S11)/S11</f>
        <v>5.811832611832612</v>
      </c>
      <c r="R11" s="30">
        <v>1129</v>
      </c>
      <c r="S11" s="30">
        <v>3465</v>
      </c>
    </row>
    <row r="12" spans="1:19" s="31" customFormat="1" ht="18.95" customHeight="1" x14ac:dyDescent="0.2">
      <c r="A12" s="24" t="s">
        <v>26</v>
      </c>
      <c r="B12" s="25">
        <v>21140</v>
      </c>
      <c r="C12" s="25">
        <v>3858</v>
      </c>
      <c r="D12" s="25">
        <v>1806</v>
      </c>
      <c r="E12" s="26" t="s">
        <v>22</v>
      </c>
      <c r="F12" s="25">
        <v>3015</v>
      </c>
      <c r="G12" s="27">
        <v>58</v>
      </c>
      <c r="H12" s="25">
        <v>715</v>
      </c>
      <c r="I12" s="25">
        <v>17</v>
      </c>
      <c r="J12" s="25">
        <v>38</v>
      </c>
      <c r="K12" s="25">
        <v>228</v>
      </c>
      <c r="L12" s="25">
        <v>30</v>
      </c>
      <c r="M12" s="25">
        <v>0</v>
      </c>
      <c r="N12" s="25">
        <f t="shared" si="0"/>
        <v>30905</v>
      </c>
      <c r="O12" s="28">
        <f t="shared" si="1"/>
        <v>1.9199735449735449</v>
      </c>
      <c r="P12" s="29">
        <f>P11+N12</f>
        <v>54508</v>
      </c>
      <c r="Q12" s="28">
        <f t="shared" si="2"/>
        <v>2.8798490995800412</v>
      </c>
      <c r="R12" s="30">
        <v>10584</v>
      </c>
      <c r="S12" s="30">
        <v>14049</v>
      </c>
    </row>
    <row r="13" spans="1:19" s="31" customFormat="1" ht="18.95" customHeight="1" x14ac:dyDescent="0.2">
      <c r="A13" s="24" t="s">
        <v>27</v>
      </c>
      <c r="B13" s="25">
        <v>98046</v>
      </c>
      <c r="C13" s="25">
        <v>33232</v>
      </c>
      <c r="D13" s="25">
        <v>9252</v>
      </c>
      <c r="E13" s="26" t="s">
        <v>22</v>
      </c>
      <c r="F13" s="25">
        <v>10736</v>
      </c>
      <c r="G13" s="25">
        <v>559</v>
      </c>
      <c r="H13" s="25">
        <v>1975</v>
      </c>
      <c r="I13" s="27">
        <v>126</v>
      </c>
      <c r="J13" s="25">
        <v>172</v>
      </c>
      <c r="K13" s="25">
        <v>171</v>
      </c>
      <c r="L13" s="25">
        <v>721</v>
      </c>
      <c r="M13" s="25">
        <v>59</v>
      </c>
      <c r="N13" s="25">
        <f t="shared" si="0"/>
        <v>155049</v>
      </c>
      <c r="O13" s="28">
        <f t="shared" si="1"/>
        <v>0.41559769558747001</v>
      </c>
      <c r="P13" s="29">
        <f t="shared" ref="P13:P21" si="3">P12+N13</f>
        <v>209557</v>
      </c>
      <c r="Q13" s="28">
        <f t="shared" si="2"/>
        <v>0.69574681577627084</v>
      </c>
      <c r="R13" s="30">
        <v>109529</v>
      </c>
      <c r="S13" s="30">
        <v>123578</v>
      </c>
    </row>
    <row r="14" spans="1:19" s="31" customFormat="1" ht="18.95" customHeight="1" x14ac:dyDescent="0.2">
      <c r="A14" s="24" t="s">
        <v>28</v>
      </c>
      <c r="B14" s="25">
        <v>214319</v>
      </c>
      <c r="C14" s="25">
        <v>95733</v>
      </c>
      <c r="D14" s="25">
        <v>15625</v>
      </c>
      <c r="E14" s="25">
        <v>205</v>
      </c>
      <c r="F14" s="25">
        <v>21759</v>
      </c>
      <c r="G14" s="25">
        <v>20865</v>
      </c>
      <c r="H14" s="25">
        <v>3557</v>
      </c>
      <c r="I14" s="25">
        <v>394</v>
      </c>
      <c r="J14" s="25">
        <v>245</v>
      </c>
      <c r="K14" s="25">
        <v>275</v>
      </c>
      <c r="L14" s="25">
        <v>2468</v>
      </c>
      <c r="M14" s="25">
        <v>106</v>
      </c>
      <c r="N14" s="25">
        <f t="shared" si="0"/>
        <v>375551</v>
      </c>
      <c r="O14" s="28">
        <f t="shared" si="1"/>
        <v>0.19247903522336496</v>
      </c>
      <c r="P14" s="29">
        <f t="shared" si="3"/>
        <v>585108</v>
      </c>
      <c r="Q14" s="28">
        <f t="shared" si="2"/>
        <v>0.3343063229884769</v>
      </c>
      <c r="R14" s="30">
        <v>314933</v>
      </c>
      <c r="S14" s="30">
        <v>438511</v>
      </c>
    </row>
    <row r="15" spans="1:19" s="31" customFormat="1" ht="18.95" customHeight="1" x14ac:dyDescent="0.2">
      <c r="A15" s="24" t="s">
        <v>29</v>
      </c>
      <c r="B15" s="25">
        <v>279069</v>
      </c>
      <c r="C15" s="25">
        <v>159390</v>
      </c>
      <c r="D15" s="25">
        <v>22194</v>
      </c>
      <c r="E15" s="25">
        <v>1317</v>
      </c>
      <c r="F15" s="25">
        <v>29296</v>
      </c>
      <c r="G15" s="25">
        <v>26436</v>
      </c>
      <c r="H15" s="25">
        <v>5497</v>
      </c>
      <c r="I15" s="25">
        <v>501</v>
      </c>
      <c r="J15" s="25">
        <v>639</v>
      </c>
      <c r="K15" s="25">
        <v>212</v>
      </c>
      <c r="L15" s="25">
        <v>6002</v>
      </c>
      <c r="M15" s="25">
        <v>880</v>
      </c>
      <c r="N15" s="25">
        <f t="shared" si="0"/>
        <v>531433</v>
      </c>
      <c r="O15" s="28">
        <f t="shared" si="1"/>
        <v>0.18319978448131913</v>
      </c>
      <c r="P15" s="29">
        <f t="shared" si="3"/>
        <v>1116541</v>
      </c>
      <c r="Q15" s="28">
        <f t="shared" si="2"/>
        <v>0.25784759930604062</v>
      </c>
      <c r="R15" s="30">
        <v>449149</v>
      </c>
      <c r="S15" s="30">
        <v>887660</v>
      </c>
    </row>
    <row r="16" spans="1:19" s="31" customFormat="1" ht="18.95" customHeight="1" x14ac:dyDescent="0.2">
      <c r="A16" s="24" t="s">
        <v>30</v>
      </c>
      <c r="B16" s="25">
        <v>334340</v>
      </c>
      <c r="C16" s="25">
        <v>207173</v>
      </c>
      <c r="D16" s="25">
        <v>25730</v>
      </c>
      <c r="E16" s="25">
        <v>2097</v>
      </c>
      <c r="F16" s="25">
        <v>36883</v>
      </c>
      <c r="G16" s="25">
        <v>34986</v>
      </c>
      <c r="H16" s="25">
        <v>7381</v>
      </c>
      <c r="I16" s="25">
        <v>696</v>
      </c>
      <c r="J16" s="25">
        <v>880</v>
      </c>
      <c r="K16" s="25">
        <v>14</v>
      </c>
      <c r="L16" s="25">
        <v>10330</v>
      </c>
      <c r="M16" s="25">
        <v>2305</v>
      </c>
      <c r="N16" s="25">
        <f t="shared" si="0"/>
        <v>662815</v>
      </c>
      <c r="O16" s="28">
        <f t="shared" si="1"/>
        <v>8.0589126206627837E-2</v>
      </c>
      <c r="P16" s="29">
        <f t="shared" si="3"/>
        <v>1779356</v>
      </c>
      <c r="Q16" s="28">
        <f t="shared" si="2"/>
        <v>0.18541307610774641</v>
      </c>
      <c r="R16" s="30">
        <v>613383</v>
      </c>
      <c r="S16" s="30">
        <v>1501043</v>
      </c>
    </row>
    <row r="17" spans="1:33" s="31" customFormat="1" ht="18.95" customHeight="1" x14ac:dyDescent="0.2">
      <c r="A17" s="24" t="s">
        <v>31</v>
      </c>
      <c r="B17" s="25">
        <v>326448</v>
      </c>
      <c r="C17" s="25">
        <v>194942</v>
      </c>
      <c r="D17" s="25">
        <v>22827</v>
      </c>
      <c r="E17" s="25">
        <v>2416</v>
      </c>
      <c r="F17" s="25">
        <v>42952</v>
      </c>
      <c r="G17" s="25">
        <v>36680</v>
      </c>
      <c r="H17" s="25">
        <v>6286</v>
      </c>
      <c r="I17" s="25">
        <v>610</v>
      </c>
      <c r="J17" s="25">
        <v>1402</v>
      </c>
      <c r="K17" s="25">
        <v>36</v>
      </c>
      <c r="L17" s="25">
        <v>12473</v>
      </c>
      <c r="M17" s="25">
        <v>3553</v>
      </c>
      <c r="N17" s="25">
        <f t="shared" si="0"/>
        <v>650625</v>
      </c>
      <c r="O17" s="28">
        <f t="shared" si="1"/>
        <v>5.6343173323894907E-2</v>
      </c>
      <c r="P17" s="29">
        <f t="shared" si="3"/>
        <v>2429981</v>
      </c>
      <c r="Q17" s="28">
        <f t="shared" si="2"/>
        <v>0.14786073458937676</v>
      </c>
      <c r="R17" s="30">
        <v>615922</v>
      </c>
      <c r="S17" s="30">
        <v>2116965</v>
      </c>
    </row>
    <row r="18" spans="1:33" s="31" customFormat="1" ht="18.95" customHeight="1" x14ac:dyDescent="0.2">
      <c r="A18" s="24" t="s">
        <v>32</v>
      </c>
      <c r="B18" s="25">
        <v>290239</v>
      </c>
      <c r="C18" s="25">
        <v>148887</v>
      </c>
      <c r="D18" s="25">
        <v>21508</v>
      </c>
      <c r="E18" s="25">
        <v>1399</v>
      </c>
      <c r="F18" s="25">
        <v>35627</v>
      </c>
      <c r="G18" s="25">
        <v>32386</v>
      </c>
      <c r="H18" s="25">
        <v>6741</v>
      </c>
      <c r="I18" s="25">
        <v>607</v>
      </c>
      <c r="J18" s="25">
        <v>774</v>
      </c>
      <c r="K18" s="25">
        <v>30</v>
      </c>
      <c r="L18" s="25">
        <v>7925</v>
      </c>
      <c r="M18" s="25">
        <v>1323</v>
      </c>
      <c r="N18" s="25">
        <f t="shared" si="0"/>
        <v>547446</v>
      </c>
      <c r="O18" s="28">
        <f t="shared" si="1"/>
        <v>8.2270560720873173E-2</v>
      </c>
      <c r="P18" s="29">
        <f t="shared" si="3"/>
        <v>2977427</v>
      </c>
      <c r="Q18" s="28">
        <f t="shared" si="2"/>
        <v>0.13521104958220159</v>
      </c>
      <c r="R18" s="30">
        <v>505831</v>
      </c>
      <c r="S18" s="32">
        <v>2622796</v>
      </c>
    </row>
    <row r="19" spans="1:33" s="31" customFormat="1" ht="18.95" customHeight="1" x14ac:dyDescent="0.2">
      <c r="A19" s="24" t="s">
        <v>33</v>
      </c>
      <c r="B19" s="25">
        <v>196071</v>
      </c>
      <c r="C19" s="25">
        <v>82539</v>
      </c>
      <c r="D19" s="25">
        <v>28232</v>
      </c>
      <c r="E19" s="25">
        <v>659</v>
      </c>
      <c r="F19" s="25">
        <v>25811</v>
      </c>
      <c r="G19" s="25">
        <v>40379</v>
      </c>
      <c r="H19" s="25">
        <v>5988</v>
      </c>
      <c r="I19" s="25">
        <v>337</v>
      </c>
      <c r="J19" s="25">
        <v>373</v>
      </c>
      <c r="K19" s="25">
        <v>10</v>
      </c>
      <c r="L19" s="25">
        <v>1985</v>
      </c>
      <c r="M19" s="25">
        <v>231</v>
      </c>
      <c r="N19" s="25">
        <f t="shared" si="0"/>
        <v>382615</v>
      </c>
      <c r="O19" s="28">
        <f t="shared" si="1"/>
        <v>0.17863325796454999</v>
      </c>
      <c r="P19" s="29">
        <f t="shared" si="3"/>
        <v>3360042</v>
      </c>
      <c r="Q19" s="28">
        <f t="shared" si="2"/>
        <v>0.13999352654624958</v>
      </c>
      <c r="R19" s="30">
        <v>324626</v>
      </c>
      <c r="S19" s="32">
        <v>2947422</v>
      </c>
    </row>
    <row r="20" spans="1:33" s="31" customFormat="1" ht="18.95" customHeight="1" x14ac:dyDescent="0.2">
      <c r="A20" s="24" t="s">
        <v>34</v>
      </c>
      <c r="B20" s="25">
        <v>9571</v>
      </c>
      <c r="C20" s="25">
        <v>2557</v>
      </c>
      <c r="D20" s="25">
        <v>11087</v>
      </c>
      <c r="E20" s="25">
        <v>6</v>
      </c>
      <c r="F20" s="25">
        <v>3290</v>
      </c>
      <c r="G20" s="25">
        <v>2010</v>
      </c>
      <c r="H20" s="25">
        <v>1132</v>
      </c>
      <c r="I20" s="25">
        <v>35</v>
      </c>
      <c r="J20" s="25">
        <v>107</v>
      </c>
      <c r="K20" s="25">
        <v>6</v>
      </c>
      <c r="L20" s="25">
        <v>51</v>
      </c>
      <c r="M20" s="25">
        <v>24</v>
      </c>
      <c r="N20" s="25">
        <f t="shared" si="0"/>
        <v>29876</v>
      </c>
      <c r="O20" s="28">
        <f t="shared" si="1"/>
        <v>0.57358053302433376</v>
      </c>
      <c r="P20" s="29">
        <f t="shared" si="3"/>
        <v>3389918</v>
      </c>
      <c r="Q20" s="28">
        <f t="shared" si="2"/>
        <v>0.14276862791632169</v>
      </c>
      <c r="R20" s="30">
        <v>18986</v>
      </c>
      <c r="S20" s="30">
        <v>2966408</v>
      </c>
      <c r="T20" s="33"/>
    </row>
    <row r="21" spans="1:33" s="31" customFormat="1" ht="18.95" customHeight="1" x14ac:dyDescent="0.2">
      <c r="A21" s="24" t="s">
        <v>35</v>
      </c>
      <c r="B21" s="25">
        <v>4804</v>
      </c>
      <c r="C21" s="25">
        <v>1226</v>
      </c>
      <c r="D21" s="25">
        <v>1799</v>
      </c>
      <c r="E21" s="25" t="s">
        <v>22</v>
      </c>
      <c r="F21" s="25">
        <v>2813</v>
      </c>
      <c r="G21" s="25">
        <v>2118</v>
      </c>
      <c r="H21" s="25">
        <v>775</v>
      </c>
      <c r="I21" s="25">
        <v>21</v>
      </c>
      <c r="J21" s="25">
        <v>82</v>
      </c>
      <c r="K21" s="25">
        <v>5</v>
      </c>
      <c r="L21" s="25">
        <v>21</v>
      </c>
      <c r="M21" s="27">
        <v>8</v>
      </c>
      <c r="N21" s="25">
        <f t="shared" si="0"/>
        <v>13672</v>
      </c>
      <c r="O21" s="28">
        <f t="shared" si="1"/>
        <v>0.27835437120149603</v>
      </c>
      <c r="P21" s="29">
        <f t="shared" si="3"/>
        <v>3403590</v>
      </c>
      <c r="Q21" s="28">
        <f t="shared" si="2"/>
        <v>0.14325570865368112</v>
      </c>
      <c r="R21" s="34">
        <v>10695</v>
      </c>
      <c r="S21" s="30">
        <v>2977103</v>
      </c>
      <c r="T21" s="33"/>
    </row>
    <row r="22" spans="1:33" ht="21.75" customHeight="1" x14ac:dyDescent="0.2">
      <c r="A22" s="35" t="s">
        <v>36</v>
      </c>
      <c r="B22" s="36">
        <f>SUM(B10:B21)</f>
        <v>1785830</v>
      </c>
      <c r="C22" s="36">
        <f t="shared" ref="C22:N22" si="4">SUM(C10:C21)</f>
        <v>932776</v>
      </c>
      <c r="D22" s="36">
        <f t="shared" si="4"/>
        <v>162309</v>
      </c>
      <c r="E22" s="36">
        <f t="shared" si="4"/>
        <v>8099</v>
      </c>
      <c r="F22" s="36">
        <f t="shared" si="4"/>
        <v>215856</v>
      </c>
      <c r="G22" s="36">
        <f t="shared" si="4"/>
        <v>197460</v>
      </c>
      <c r="H22" s="36">
        <f t="shared" si="4"/>
        <v>41188</v>
      </c>
      <c r="I22" s="36">
        <f t="shared" si="4"/>
        <v>3349</v>
      </c>
      <c r="J22" s="36">
        <f t="shared" si="4"/>
        <v>4805</v>
      </c>
      <c r="K22" s="36">
        <f t="shared" si="4"/>
        <v>1386</v>
      </c>
      <c r="L22" s="36">
        <f t="shared" si="4"/>
        <v>42030</v>
      </c>
      <c r="M22" s="36">
        <f t="shared" si="4"/>
        <v>8502</v>
      </c>
      <c r="N22" s="36">
        <f t="shared" si="4"/>
        <v>3403590</v>
      </c>
      <c r="O22" s="37"/>
      <c r="P22" s="38"/>
      <c r="Q22" s="39"/>
      <c r="T22" s="40"/>
    </row>
    <row r="23" spans="1:33" ht="15.75" customHeight="1" x14ac:dyDescent="0.2">
      <c r="A23" s="41"/>
      <c r="B23" s="42"/>
      <c r="C23" s="42"/>
      <c r="D23" s="43"/>
      <c r="E23" s="43"/>
      <c r="F23" s="43"/>
      <c r="G23" s="43"/>
      <c r="H23" s="43"/>
      <c r="I23" s="43"/>
      <c r="J23" s="42"/>
      <c r="K23" s="42"/>
      <c r="L23" s="42"/>
      <c r="M23" s="44"/>
      <c r="N23" s="45"/>
      <c r="O23" s="46"/>
      <c r="Q23" s="47"/>
      <c r="T23" s="40"/>
    </row>
    <row r="24" spans="1:33" ht="15.75" customHeight="1" x14ac:dyDescent="0.2">
      <c r="A24" s="41"/>
      <c r="B24" s="42"/>
      <c r="C24" s="42"/>
      <c r="D24" s="48"/>
      <c r="E24" s="49"/>
      <c r="F24" s="42"/>
      <c r="G24" s="42"/>
      <c r="H24" s="48"/>
      <c r="I24" s="48"/>
      <c r="J24" s="50"/>
      <c r="K24" s="50"/>
      <c r="L24" s="42"/>
      <c r="M24" s="42"/>
      <c r="N24" s="51"/>
      <c r="O24" s="45"/>
      <c r="P24" s="52"/>
      <c r="Q24" s="47"/>
      <c r="T24" s="40"/>
    </row>
    <row r="25" spans="1:33" ht="12.75" customHeight="1" x14ac:dyDescent="0.2">
      <c r="A25" s="7" t="s">
        <v>37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38</v>
      </c>
      <c r="E27" s="19" t="s">
        <v>8</v>
      </c>
      <c r="F27" s="53" t="s">
        <v>39</v>
      </c>
      <c r="G27" s="53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40</v>
      </c>
      <c r="P27" s="22" t="s">
        <v>19</v>
      </c>
      <c r="Q27" s="22" t="s">
        <v>41</v>
      </c>
    </row>
    <row r="28" spans="1:33" s="31" customFormat="1" ht="18.95" customHeight="1" x14ac:dyDescent="0.2">
      <c r="A28" s="24" t="s">
        <v>21</v>
      </c>
      <c r="B28" s="25">
        <f>IF([1]OCAK!C53=0,"",[1]OCAK!C53)</f>
        <v>3907</v>
      </c>
      <c r="C28" s="25">
        <f>IF([1]OCAK!D53=0,"",[1]OCAK!D53)</f>
        <v>1550</v>
      </c>
      <c r="D28" s="25">
        <f>IF([1]OCAK!E53=0,"",[1]OCAK!E53)</f>
        <v>1037</v>
      </c>
      <c r="E28" s="54" t="s">
        <v>22</v>
      </c>
      <c r="F28" s="25">
        <f>IF([1]OCAK!G53=0,"",[1]OCAK!G53)</f>
        <v>1987</v>
      </c>
      <c r="G28" s="25">
        <f>IF([1]OCAK!H53=0,"",[1]OCAK!H53)</f>
        <v>873</v>
      </c>
      <c r="H28" s="25">
        <f>IF([1]OCAK!I53=0,"",[1]OCAK!I53)</f>
        <v>867</v>
      </c>
      <c r="I28" s="25">
        <f>IF([1]OCAK!J53=0,"",[1]OCAK!J53)</f>
        <v>38</v>
      </c>
      <c r="J28" s="25">
        <f>IF([1]OCAK!K53=0,"",[1]OCAK!K53)</f>
        <v>28</v>
      </c>
      <c r="K28" s="25" t="str">
        <f>IF([1]OCAK!L53=0,"",[1]OCAK!L53)</f>
        <v/>
      </c>
      <c r="L28" s="25">
        <f>IF([1]OCAK!M53=0,"",[1]OCAK!M53)</f>
        <v>22</v>
      </c>
      <c r="M28" s="55" t="str">
        <f>IF([1]OCAK!N53=0,"",[1]OCAK!N53)</f>
        <v/>
      </c>
      <c r="N28" s="25">
        <f>SUM(B28:M28)</f>
        <v>10309</v>
      </c>
      <c r="O28" s="56">
        <f>(N28-N10)/N10</f>
        <v>-6.6467445440550568E-2</v>
      </c>
      <c r="P28" s="29">
        <f>N28</f>
        <v>10309</v>
      </c>
      <c r="Q28" s="56">
        <f>(P28-P10)/P10</f>
        <v>-6.6467445440550568E-2</v>
      </c>
    </row>
    <row r="29" spans="1:33" s="31" customFormat="1" ht="18.95" customHeight="1" x14ac:dyDescent="0.2">
      <c r="A29" s="24" t="s">
        <v>23</v>
      </c>
      <c r="B29" s="25" t="str">
        <f>IF([1]ŞUBAT!C53=0,"",[1]ŞUBAT!C53)</f>
        <v/>
      </c>
      <c r="C29" s="25" t="str">
        <f>IF([1]ŞUBAT!D53=0,"",[1]ŞUBAT!D53)</f>
        <v/>
      </c>
      <c r="D29" s="25" t="str">
        <f>IF([1]ŞUBAT!E53=0,"",[1]ŞUBAT!E53)</f>
        <v/>
      </c>
      <c r="E29" s="25" t="str">
        <f>IF([1]MAYIS!F50=0,"",[1]MAYIS!F50)</f>
        <v/>
      </c>
      <c r="F29" s="25" t="str">
        <f>IF([1]ŞUBAT!G53=0,"",[1]ŞUBAT!G53)</f>
        <v/>
      </c>
      <c r="G29" s="25" t="str">
        <f>IF([1]ŞUBAT!H53=0,"",[1]ŞUBAT!H53)</f>
        <v/>
      </c>
      <c r="H29" s="25" t="str">
        <f>IF([1]ŞUBAT!I53=0,"",[1]ŞUBAT!I53)</f>
        <v/>
      </c>
      <c r="I29" s="27" t="str">
        <f>IF([1]ŞUBAT!J53=0,"",[1]ŞUBAT!J53)</f>
        <v/>
      </c>
      <c r="J29" s="27" t="str">
        <f>IF([1]ŞUBAT!K53=0,"",[1]ŞUBAT!K53)</f>
        <v/>
      </c>
      <c r="K29" s="27" t="str">
        <f>IF([1]ŞUBAT!L53=0,"",[1]ŞUBAT!L53)</f>
        <v/>
      </c>
      <c r="L29" s="27" t="str">
        <f>IF([1]ŞUBAT!M53=0,"",[1]ŞUBAT!M53)</f>
        <v/>
      </c>
      <c r="M29" s="27" t="str">
        <f>IF([1]ŞUBAT!N53=0,"",[1]ŞUBAT!N53)</f>
        <v/>
      </c>
      <c r="N29" s="25" t="str">
        <f>IF([1]ŞUBAT!O53=0,"",[1]ŞUBAT!O53)</f>
        <v/>
      </c>
      <c r="O29" s="57" t="e">
        <f t="shared" ref="O29:O38" si="5">(N29-N11)/N11</f>
        <v>#VALUE!</v>
      </c>
      <c r="P29" s="29" t="str">
        <f t="shared" ref="P29:P39" si="6">IFERROR(P28+N29,"")</f>
        <v/>
      </c>
      <c r="Q29" s="58" t="e">
        <f t="shared" ref="Q29:Q39" si="7">(P29-P11)/P11</f>
        <v>#VALUE!</v>
      </c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60"/>
    </row>
    <row r="30" spans="1:33" s="31" customFormat="1" ht="18.95" customHeight="1" x14ac:dyDescent="0.2">
      <c r="A30" s="24" t="s">
        <v>26</v>
      </c>
      <c r="B30" s="25" t="str">
        <f>IF([1]MART!C53=0,"",[1]MART!C53)</f>
        <v/>
      </c>
      <c r="C30" s="25" t="str">
        <f>IF([1]MART!D53=0,"",[1]MART!D53)</f>
        <v/>
      </c>
      <c r="D30" s="25" t="str">
        <f>IF([1]MART!E53=0,"",[1]MART!E53)</f>
        <v/>
      </c>
      <c r="E30" s="25" t="str">
        <f>IF([1]MAYIS!F51=0,"",[1]MAYIS!F51)</f>
        <v/>
      </c>
      <c r="F30" s="25" t="str">
        <f>IF([1]MART!G53=0,"",[1]MART!G53)</f>
        <v/>
      </c>
      <c r="G30" s="27" t="str">
        <f>IF([1]MART!H53=0,"",[1]MART!H53)</f>
        <v/>
      </c>
      <c r="H30" s="25" t="str">
        <f>IF([1]MART!I53=0,"",[1]MART!I53)</f>
        <v/>
      </c>
      <c r="I30" s="25" t="str">
        <f>IF([1]MART!J53=0,"",[1]MART!J53)</f>
        <v/>
      </c>
      <c r="J30" s="25" t="str">
        <f>IF([1]MART!K53=0,"",[1]MART!K53)</f>
        <v/>
      </c>
      <c r="K30" s="25" t="str">
        <f>IF([1]MART!L53=0,"",[1]MART!L53)</f>
        <v/>
      </c>
      <c r="L30" s="25" t="str">
        <f>IF([1]MART!M53=0,"",[1]MART!M53)</f>
        <v/>
      </c>
      <c r="M30" s="25" t="str">
        <f>IF([1]MART!N53=0,"",[1]MART!N53)</f>
        <v/>
      </c>
      <c r="N30" s="25" t="str">
        <f>IF([1]MART!O53=0,"",[1]MART!O53)</f>
        <v/>
      </c>
      <c r="O30" s="57" t="e">
        <f t="shared" si="5"/>
        <v>#VALUE!</v>
      </c>
      <c r="P30" s="29" t="str">
        <f t="shared" si="6"/>
        <v/>
      </c>
      <c r="Q30" s="58" t="e">
        <f t="shared" si="7"/>
        <v>#VALUE!</v>
      </c>
    </row>
    <row r="31" spans="1:33" s="31" customFormat="1" ht="18.95" customHeight="1" x14ac:dyDescent="0.2">
      <c r="A31" s="24" t="s">
        <v>27</v>
      </c>
      <c r="B31" s="25" t="str">
        <f>IF([1]NİSAN!C53=0,"",[1]NİSAN!C53)</f>
        <v/>
      </c>
      <c r="C31" s="25" t="str">
        <f>IF([1]NİSAN!D53=0,"",[1]NİSAN!D53)</f>
        <v/>
      </c>
      <c r="D31" s="25" t="str">
        <f>IF([1]NİSAN!E53=0,"",[1]NİSAN!E53)</f>
        <v/>
      </c>
      <c r="E31" s="25" t="str">
        <f>IF([1]MAYIS!F52=0,"",[1]MAYIS!F52)</f>
        <v/>
      </c>
      <c r="F31" s="25" t="str">
        <f>IF([1]NİSAN!G53=0,"",[1]NİSAN!G53)</f>
        <v/>
      </c>
      <c r="G31" s="25" t="str">
        <f>IF([1]NİSAN!H53=0,"",[1]NİSAN!H53)</f>
        <v/>
      </c>
      <c r="H31" s="25" t="str">
        <f>IF([1]NİSAN!I53=0,"",[1]NİSAN!I53)</f>
        <v/>
      </c>
      <c r="I31" s="27" t="str">
        <f>IF([1]NİSAN!J53=0,"",[1]NİSAN!J53)</f>
        <v/>
      </c>
      <c r="J31" s="25" t="str">
        <f>IF([1]NİSAN!K53=0,"",[1]NİSAN!K53)</f>
        <v/>
      </c>
      <c r="K31" s="25" t="str">
        <f>IF([1]NİSAN!L53=0,"",[1]NİSAN!L53)</f>
        <v/>
      </c>
      <c r="L31" s="25" t="str">
        <f>IF([1]NİSAN!M53=0,"",[1]NİSAN!M53)</f>
        <v/>
      </c>
      <c r="M31" s="25" t="str">
        <f>IF([1]NİSAN!N53=0,"",[1]NİSAN!N53)</f>
        <v/>
      </c>
      <c r="N31" s="25" t="str">
        <f>IF([1]NİSAN!O53=0,"",[1]NİSAN!O53)</f>
        <v/>
      </c>
      <c r="O31" s="57" t="e">
        <f t="shared" si="5"/>
        <v>#VALUE!</v>
      </c>
      <c r="P31" s="29" t="str">
        <f t="shared" si="6"/>
        <v/>
      </c>
      <c r="Q31" s="58" t="e">
        <f t="shared" si="7"/>
        <v>#VALUE!</v>
      </c>
    </row>
    <row r="32" spans="1:33" s="31" customFormat="1" ht="18.95" customHeight="1" x14ac:dyDescent="0.2">
      <c r="A32" s="24" t="s">
        <v>28</v>
      </c>
      <c r="B32" s="25" t="str">
        <f>IF([1]MAYIS!C53=0,"",[1]MAYIS!C53)</f>
        <v/>
      </c>
      <c r="C32" s="25" t="str">
        <f>IF([1]MAYIS!D53=0,"",[1]MAYIS!D53)</f>
        <v/>
      </c>
      <c r="D32" s="25" t="str">
        <f>IF([1]MAYIS!E53=0,"",[1]MAYIS!E53)</f>
        <v/>
      </c>
      <c r="E32" s="25" t="str">
        <f>IF([1]MAYIS!F53=0,"",[1]MAYIS!F53)</f>
        <v/>
      </c>
      <c r="F32" s="25" t="str">
        <f>IF([1]MAYIS!G53=0,"",[1]MAYIS!G53)</f>
        <v/>
      </c>
      <c r="G32" s="25" t="str">
        <f>IF([1]MAYIS!H53=0,"",[1]MAYIS!H53)</f>
        <v/>
      </c>
      <c r="H32" s="25" t="str">
        <f>IF([1]MAYIS!I53=0,"",[1]MAYIS!I53)</f>
        <v/>
      </c>
      <c r="I32" s="25" t="str">
        <f>IF([1]MAYIS!J53=0,"",[1]MAYIS!J53)</f>
        <v/>
      </c>
      <c r="J32" s="25" t="str">
        <f>IF([1]MAYIS!K53=0,"",[1]MAYIS!K53)</f>
        <v/>
      </c>
      <c r="K32" s="25" t="str">
        <f>IF([1]MAYIS!L53=0,"",[1]MAYIS!L53)</f>
        <v/>
      </c>
      <c r="L32" s="25" t="str">
        <f>IF([1]MAYIS!M53=0,"",[1]MAYIS!M53)</f>
        <v/>
      </c>
      <c r="M32" s="25" t="str">
        <f>IF([1]MAYIS!N53=0,"",[1]MAYIS!N53)</f>
        <v/>
      </c>
      <c r="N32" s="25" t="str">
        <f>IF([1]MAYIS!O53=0,"",[1]MAYIS!O53)</f>
        <v/>
      </c>
      <c r="O32" s="57" t="e">
        <f t="shared" si="5"/>
        <v>#VALUE!</v>
      </c>
      <c r="P32" s="29" t="str">
        <f t="shared" si="6"/>
        <v/>
      </c>
      <c r="Q32" s="58" t="e">
        <f t="shared" si="7"/>
        <v>#VALUE!</v>
      </c>
    </row>
    <row r="33" spans="1:20" s="31" customFormat="1" ht="18.95" customHeight="1" x14ac:dyDescent="0.2">
      <c r="A33" s="61" t="s">
        <v>29</v>
      </c>
      <c r="B33" s="25" t="str">
        <f>IF([1]HAZİRAN!C53=0,"",[1]HAZİRAN!C53)</f>
        <v/>
      </c>
      <c r="C33" s="25" t="str">
        <f>IF([1]HAZİRAN!D53=0,"",[1]HAZİRAN!D53)</f>
        <v/>
      </c>
      <c r="D33" s="25" t="str">
        <f>IF([1]HAZİRAN!E53=0,"",[1]HAZİRAN!E53)</f>
        <v/>
      </c>
      <c r="E33" s="25" t="str">
        <f>IF([1]HAZİRAN!F53=0,"",[1]HAZİRAN!F53)</f>
        <v/>
      </c>
      <c r="F33" s="25" t="str">
        <f>IF([1]HAZİRAN!G53=0,"",[1]HAZİRAN!G53)</f>
        <v/>
      </c>
      <c r="G33" s="25" t="str">
        <f>IF([1]HAZİRAN!H53=0,"",[1]HAZİRAN!H53)</f>
        <v/>
      </c>
      <c r="H33" s="25" t="str">
        <f>IF([1]HAZİRAN!I53=0,"",[1]HAZİRAN!I53)</f>
        <v/>
      </c>
      <c r="I33" s="25" t="str">
        <f>IF([1]HAZİRAN!J53=0,"",[1]HAZİRAN!J53)</f>
        <v/>
      </c>
      <c r="J33" s="25" t="str">
        <f>IF([1]HAZİRAN!K53=0,"",[1]HAZİRAN!K53)</f>
        <v/>
      </c>
      <c r="K33" s="25" t="str">
        <f>IF([1]HAZİRAN!L53=0,"",[1]HAZİRAN!L53)</f>
        <v/>
      </c>
      <c r="L33" s="25" t="str">
        <f>IF([1]HAZİRAN!M53=0,"",[1]HAZİRAN!M53)</f>
        <v/>
      </c>
      <c r="M33" s="25" t="str">
        <f>IF([1]HAZİRAN!N53=0,"",[1]HAZİRAN!N53)</f>
        <v/>
      </c>
      <c r="N33" s="25" t="str">
        <f>IF([1]HAZİRAN!O53=0,"",[1]HAZİRAN!O53)</f>
        <v/>
      </c>
      <c r="O33" s="57" t="e">
        <f t="shared" si="5"/>
        <v>#VALUE!</v>
      </c>
      <c r="P33" s="29" t="str">
        <f t="shared" si="6"/>
        <v/>
      </c>
      <c r="Q33" s="58" t="e">
        <f t="shared" si="7"/>
        <v>#VALUE!</v>
      </c>
    </row>
    <row r="34" spans="1:20" s="31" customFormat="1" ht="18.95" customHeight="1" x14ac:dyDescent="0.2">
      <c r="A34" s="24" t="s">
        <v>30</v>
      </c>
      <c r="B34" s="25" t="str">
        <f>IF([1]TEMMUZ!C53=0,"",[1]TEMMUZ!C53)</f>
        <v/>
      </c>
      <c r="C34" s="25" t="str">
        <f>IF([1]TEMMUZ!D53=0,"",[1]TEMMUZ!D53)</f>
        <v/>
      </c>
      <c r="D34" s="25" t="str">
        <f>IF([1]TEMMUZ!E53=0,"",[1]TEMMUZ!E53)</f>
        <v/>
      </c>
      <c r="E34" s="25" t="str">
        <f>IF([1]TEMMUZ!F53=0,"",[1]TEMMUZ!F53)</f>
        <v/>
      </c>
      <c r="F34" s="25" t="str">
        <f>IF([1]TEMMUZ!G53=0,"",[1]TEMMUZ!G53)</f>
        <v/>
      </c>
      <c r="G34" s="25" t="str">
        <f>IF([1]TEMMUZ!H53=0,"",[1]TEMMUZ!H53)</f>
        <v/>
      </c>
      <c r="H34" s="25" t="str">
        <f>IF([1]TEMMUZ!I53=0,"",[1]TEMMUZ!I53)</f>
        <v/>
      </c>
      <c r="I34" s="25" t="str">
        <f>IF([1]TEMMUZ!J53=0,"",[1]TEMMUZ!J53)</f>
        <v/>
      </c>
      <c r="J34" s="25" t="str">
        <f>IF([1]TEMMUZ!K53=0,"",[1]TEMMUZ!K53)</f>
        <v/>
      </c>
      <c r="K34" s="25" t="str">
        <f>IF([1]TEMMUZ!L53=0,"",[1]TEMMUZ!L53)</f>
        <v/>
      </c>
      <c r="L34" s="25" t="str">
        <f>IF([1]TEMMUZ!M53=0,"",[1]TEMMUZ!M53)</f>
        <v/>
      </c>
      <c r="M34" s="25" t="str">
        <f>IF([1]TEMMUZ!N53=0,"",[1]TEMMUZ!N53)</f>
        <v/>
      </c>
      <c r="N34" s="25" t="str">
        <f>IF([1]TEMMUZ!O53=0,"",[1]TEMMUZ!O53)</f>
        <v/>
      </c>
      <c r="O34" s="57" t="e">
        <f t="shared" si="5"/>
        <v>#VALUE!</v>
      </c>
      <c r="P34" s="29" t="str">
        <f t="shared" si="6"/>
        <v/>
      </c>
      <c r="Q34" s="58" t="e">
        <f t="shared" si="7"/>
        <v>#VALUE!</v>
      </c>
    </row>
    <row r="35" spans="1:20" s="31" customFormat="1" ht="18.95" customHeight="1" x14ac:dyDescent="0.2">
      <c r="A35" s="61" t="s">
        <v>31</v>
      </c>
      <c r="B35" s="25" t="str">
        <f>IF([1]AĞUSTOS!C53=0,"",[1]AĞUSTOS!C53)</f>
        <v/>
      </c>
      <c r="C35" s="25" t="str">
        <f>IF([1]AĞUSTOS!D53=0,"",[1]AĞUSTOS!D53)</f>
        <v/>
      </c>
      <c r="D35" s="25" t="str">
        <f>IF([1]AĞUSTOS!E53=0,"",[1]AĞUSTOS!E53)</f>
        <v/>
      </c>
      <c r="E35" s="25" t="str">
        <f>IF([1]AĞUSTOS!F53=0,"",[1]AĞUSTOS!F53)</f>
        <v/>
      </c>
      <c r="F35" s="25" t="str">
        <f>IF([1]AĞUSTOS!G53=0,"",[1]AĞUSTOS!G53)</f>
        <v/>
      </c>
      <c r="G35" s="25" t="str">
        <f>IF([1]AĞUSTOS!H53=0,"",[1]AĞUSTOS!H53)</f>
        <v/>
      </c>
      <c r="H35" s="25" t="str">
        <f>IF([1]AĞUSTOS!I53=0,"",[1]AĞUSTOS!I53)</f>
        <v/>
      </c>
      <c r="I35" s="25" t="str">
        <f>IF([1]AĞUSTOS!J53=0,"",[1]AĞUSTOS!J53)</f>
        <v/>
      </c>
      <c r="J35" s="25" t="str">
        <f>IF([1]AĞUSTOS!K53=0,"",[1]AĞUSTOS!K53)</f>
        <v/>
      </c>
      <c r="K35" s="25" t="str">
        <f>IF([1]AĞUSTOS!L53=0,"",[1]AĞUSTOS!L53)</f>
        <v/>
      </c>
      <c r="L35" s="25" t="str">
        <f>IF([1]AĞUSTOS!M53=0,"",[1]AĞUSTOS!M53)</f>
        <v/>
      </c>
      <c r="M35" s="25" t="str">
        <f>IF([1]AĞUSTOS!N53=0,"",[1]AĞUSTOS!N53)</f>
        <v/>
      </c>
      <c r="N35" s="25" t="str">
        <f>IF([1]AĞUSTOS!O53=0,"",[1]AĞUSTOS!O53)</f>
        <v/>
      </c>
      <c r="O35" s="57" t="e">
        <f t="shared" si="5"/>
        <v>#VALUE!</v>
      </c>
      <c r="P35" s="29" t="str">
        <f t="shared" si="6"/>
        <v/>
      </c>
      <c r="Q35" s="58" t="e">
        <f t="shared" si="7"/>
        <v>#VALUE!</v>
      </c>
    </row>
    <row r="36" spans="1:20" s="31" customFormat="1" ht="18.95" customHeight="1" x14ac:dyDescent="0.2">
      <c r="A36" s="61" t="s">
        <v>32</v>
      </c>
      <c r="B36" s="25" t="str">
        <f>IF([1]EYLÜL!C53=0,"",[1]EYLÜL!C53)</f>
        <v/>
      </c>
      <c r="C36" s="25" t="str">
        <f>IF([1]EYLÜL!D53=0,"",[1]EYLÜL!D53)</f>
        <v/>
      </c>
      <c r="D36" s="25" t="str">
        <f>IF([1]EYLÜL!E53=0,"",[1]EYLÜL!E53)</f>
        <v/>
      </c>
      <c r="E36" s="25" t="str">
        <f>IF([1]EYLÜL!F53=0,"",[1]EYLÜL!F53)</f>
        <v/>
      </c>
      <c r="F36" s="25" t="str">
        <f>IF([1]EYLÜL!G53=0,"",[1]EYLÜL!G53)</f>
        <v/>
      </c>
      <c r="G36" s="25" t="str">
        <f>IF([1]EYLÜL!H53=0,"",[1]EYLÜL!H53)</f>
        <v/>
      </c>
      <c r="H36" s="25" t="str">
        <f>IF([1]EYLÜL!I53=0,"",[1]EYLÜL!I53)</f>
        <v/>
      </c>
      <c r="I36" s="25" t="str">
        <f>IF([1]EYLÜL!J53=0,"",[1]EYLÜL!J53)</f>
        <v/>
      </c>
      <c r="J36" s="25" t="str">
        <f>IF([1]EYLÜL!K53=0,"",[1]EYLÜL!K53)</f>
        <v/>
      </c>
      <c r="K36" s="25" t="str">
        <f>IF([1]EYLÜL!L53=0,"",[1]EYLÜL!L53)</f>
        <v/>
      </c>
      <c r="L36" s="25" t="str">
        <f>IF([1]EYLÜL!M53=0,"",[1]EYLÜL!M53)</f>
        <v/>
      </c>
      <c r="M36" s="25" t="str">
        <f>IF([1]EYLÜL!N53=0,"",[1]EYLÜL!N53)</f>
        <v/>
      </c>
      <c r="N36" s="25" t="str">
        <f>IF([1]EYLÜL!O53=0,"",[1]EYLÜL!O53)</f>
        <v/>
      </c>
      <c r="O36" s="57" t="e">
        <f t="shared" si="5"/>
        <v>#VALUE!</v>
      </c>
      <c r="P36" s="29" t="str">
        <f t="shared" si="6"/>
        <v/>
      </c>
      <c r="Q36" s="58" t="e">
        <f t="shared" si="7"/>
        <v>#VALUE!</v>
      </c>
    </row>
    <row r="37" spans="1:20" s="31" customFormat="1" ht="18.95" customHeight="1" x14ac:dyDescent="0.2">
      <c r="A37" s="61" t="s">
        <v>33</v>
      </c>
      <c r="B37" s="25" t="str">
        <f>IF([1]EKİM!C53=0,"",[1]EKİM!C53)</f>
        <v/>
      </c>
      <c r="C37" s="25" t="str">
        <f>IF([1]EKİM!D53=0,"",[1]EKİM!D53)</f>
        <v/>
      </c>
      <c r="D37" s="25" t="str">
        <f>IF([1]EKİM!E53=0,"",[1]EKİM!E53)</f>
        <v/>
      </c>
      <c r="E37" s="25" t="str">
        <f>IF([1]EKİM!F53=0,"",[1]EKİM!F53)</f>
        <v/>
      </c>
      <c r="F37" s="25" t="str">
        <f>IF([1]EKİM!G53=0,"",[1]EKİM!G53)</f>
        <v/>
      </c>
      <c r="G37" s="25" t="str">
        <f>IF([1]EKİM!H53=0,"",[1]EKİM!H53)</f>
        <v/>
      </c>
      <c r="H37" s="25" t="str">
        <f>IF([1]EKİM!I53=0,"",[1]EKİM!I53)</f>
        <v/>
      </c>
      <c r="I37" s="25" t="str">
        <f>IF([1]EKİM!J53=0,"",[1]EKİM!J53)</f>
        <v/>
      </c>
      <c r="J37" s="25" t="str">
        <f>IF([1]EKİM!K53=0,"",[1]EKİM!K53)</f>
        <v/>
      </c>
      <c r="K37" s="25" t="str">
        <f>IF([1]EKİM!L53=0,"",[1]EKİM!L53)</f>
        <v/>
      </c>
      <c r="L37" s="25" t="str">
        <f>IF([1]EKİM!M53=0,"",[1]EKİM!M53)</f>
        <v/>
      </c>
      <c r="M37" s="25" t="str">
        <f>IF([1]EKİM!N53=0,"",[1]EKİM!N53)</f>
        <v/>
      </c>
      <c r="N37" s="25" t="str">
        <f>IF([1]EKİM!O53=0,"",[1]EKİM!O53)</f>
        <v/>
      </c>
      <c r="O37" s="57" t="e">
        <f t="shared" si="5"/>
        <v>#VALUE!</v>
      </c>
      <c r="P37" s="29" t="str">
        <f t="shared" si="6"/>
        <v/>
      </c>
      <c r="Q37" s="58" t="e">
        <f t="shared" si="7"/>
        <v>#VALUE!</v>
      </c>
    </row>
    <row r="38" spans="1:20" s="31" customFormat="1" ht="18.95" customHeight="1" x14ac:dyDescent="0.2">
      <c r="A38" s="61" t="s">
        <v>34</v>
      </c>
      <c r="B38" s="25" t="str">
        <f>IF([1]KASIM!C53=0,"",[1]KASIM!C53)</f>
        <v/>
      </c>
      <c r="C38" s="25" t="str">
        <f>IF([1]KASIM!D53=0,"",[1]KASIM!D53)</f>
        <v/>
      </c>
      <c r="D38" s="25" t="str">
        <f>IF([1]KASIM!E53=0,"",[1]KASIM!E53)</f>
        <v/>
      </c>
      <c r="E38" s="25" t="str">
        <f>IF([1]KASIM!F53=0,"",[1]KASIM!F53)</f>
        <v/>
      </c>
      <c r="F38" s="25" t="str">
        <f>IF([1]KASIM!G53=0,"",[1]KASIM!G53)</f>
        <v/>
      </c>
      <c r="G38" s="25" t="str">
        <f>IF([1]KASIM!H53=0,"",[1]KASIM!H53)</f>
        <v/>
      </c>
      <c r="H38" s="25" t="str">
        <f>IF([1]KASIM!I53=0,"",[1]KASIM!I53)</f>
        <v/>
      </c>
      <c r="I38" s="25" t="str">
        <f>IF([1]KASIM!J53=0,"",[1]KASIM!J53)</f>
        <v/>
      </c>
      <c r="J38" s="25" t="str">
        <f>IF([1]KASIM!K53=0,"",[1]KASIM!K53)</f>
        <v/>
      </c>
      <c r="K38" s="25" t="str">
        <f>IF([1]KASIM!L53=0,"",[1]KASIM!L53)</f>
        <v/>
      </c>
      <c r="L38" s="25" t="str">
        <f>IF([1]KASIM!M53=0,"",[1]KASIM!M53)</f>
        <v/>
      </c>
      <c r="M38" s="25" t="str">
        <f>IF([1]KASIM!N53=0,"",[1]KASIM!N53)</f>
        <v/>
      </c>
      <c r="N38" s="25" t="str">
        <f>IF([1]KASIM!O53=0,"",[1]KASIM!O53)</f>
        <v/>
      </c>
      <c r="O38" s="57" t="e">
        <f t="shared" si="5"/>
        <v>#VALUE!</v>
      </c>
      <c r="P38" s="29" t="str">
        <f t="shared" si="6"/>
        <v/>
      </c>
      <c r="Q38" s="58" t="e">
        <f t="shared" si="7"/>
        <v>#VALUE!</v>
      </c>
    </row>
    <row r="39" spans="1:20" s="31" customFormat="1" ht="18.95" customHeight="1" x14ac:dyDescent="0.2">
      <c r="A39" s="61" t="s">
        <v>35</v>
      </c>
      <c r="B39" s="25" t="str">
        <f>IF([1]ARALIK!C53=0,"",[1]ARALIK!C53)</f>
        <v/>
      </c>
      <c r="C39" s="25" t="str">
        <f>IF([1]ARALIK!D53=0,"",[1]ARALIK!D53)</f>
        <v/>
      </c>
      <c r="D39" s="25" t="str">
        <f>IF([1]ARALIK!E53=0,"",[1]ARALIK!E53)</f>
        <v/>
      </c>
      <c r="E39" s="25" t="str">
        <f>IF([1]ARALIK!F53=0,"",[1]ARALIK!F53)</f>
        <v/>
      </c>
      <c r="F39" s="25" t="str">
        <f>IF([1]ARALIK!G53=0,"",[1]ARALIK!G53)</f>
        <v/>
      </c>
      <c r="G39" s="25" t="str">
        <f>IF([1]ARALIK!H53=0,"",[1]ARALIK!H53)</f>
        <v/>
      </c>
      <c r="H39" s="25" t="str">
        <f>IF([1]ARALIK!I53=0,"",[1]ARALIK!I53)</f>
        <v/>
      </c>
      <c r="I39" s="25" t="str">
        <f>IF([1]ARALIK!J53=0,"",[1]ARALIK!J53)</f>
        <v/>
      </c>
      <c r="J39" s="25" t="str">
        <f>IF([1]ARALIK!K53=0,"",[1]ARALIK!K53)</f>
        <v/>
      </c>
      <c r="K39" s="25" t="str">
        <f>IF([1]ARALIK!L53=0,"",[1]ARALIK!L53)</f>
        <v/>
      </c>
      <c r="L39" s="25" t="str">
        <f>IF([1]ARALIK!M53=0,"",[1]ARALIK!M53)</f>
        <v/>
      </c>
      <c r="M39" s="27" t="str">
        <f>IF([1]ARALIK!N53=0,"",[1]ARALIK!N53)</f>
        <v/>
      </c>
      <c r="N39" s="25" t="str">
        <f>IF([1]ARALIK!O53=0,"",[1]ARALIK!O53)</f>
        <v/>
      </c>
      <c r="O39" s="57" t="e">
        <f>(N39-N21)/N21</f>
        <v>#VALUE!</v>
      </c>
      <c r="P39" s="29" t="str">
        <f t="shared" si="6"/>
        <v/>
      </c>
      <c r="Q39" s="58" t="e">
        <f t="shared" si="7"/>
        <v>#VALUE!</v>
      </c>
    </row>
    <row r="40" spans="1:20" s="63" customFormat="1" ht="24" customHeight="1" x14ac:dyDescent="0.2">
      <c r="A40" s="62" t="s">
        <v>36</v>
      </c>
      <c r="B40" s="36">
        <f>SUM(B28:B39)</f>
        <v>3907</v>
      </c>
      <c r="C40" s="36">
        <f t="shared" ref="C40:M40" si="8">SUM(C28:C39)</f>
        <v>1550</v>
      </c>
      <c r="D40" s="36">
        <f t="shared" si="8"/>
        <v>1037</v>
      </c>
      <c r="E40" s="36">
        <f t="shared" si="8"/>
        <v>0</v>
      </c>
      <c r="F40" s="36">
        <f t="shared" si="8"/>
        <v>1987</v>
      </c>
      <c r="G40" s="36">
        <f t="shared" si="8"/>
        <v>873</v>
      </c>
      <c r="H40" s="36">
        <f t="shared" si="8"/>
        <v>867</v>
      </c>
      <c r="I40" s="36">
        <f t="shared" si="8"/>
        <v>38</v>
      </c>
      <c r="J40" s="36">
        <f t="shared" si="8"/>
        <v>28</v>
      </c>
      <c r="K40" s="36">
        <f t="shared" si="8"/>
        <v>0</v>
      </c>
      <c r="L40" s="36">
        <f t="shared" si="8"/>
        <v>22</v>
      </c>
      <c r="M40" s="36">
        <f t="shared" si="8"/>
        <v>0</v>
      </c>
      <c r="N40" s="36">
        <f>SUM(B40:M40)</f>
        <v>10309</v>
      </c>
      <c r="O40" s="37"/>
      <c r="P40" s="38"/>
      <c r="Q40" s="39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64"/>
      <c r="S41" s="64"/>
    </row>
    <row r="42" spans="1:20" ht="45" customHeight="1" x14ac:dyDescent="0.2">
      <c r="A42" s="65" t="s">
        <v>42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  <c r="R42" s="60"/>
      <c r="S42" s="60"/>
      <c r="T42" s="64"/>
    </row>
    <row r="43" spans="1:20" ht="16.5" customHeight="1" x14ac:dyDescent="0.2">
      <c r="A43" s="68" t="s">
        <v>43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70">
        <f ca="1">TODAY()</f>
        <v>45345</v>
      </c>
      <c r="Q43" s="71"/>
      <c r="R43" s="72"/>
      <c r="S43" s="64"/>
      <c r="T43" s="64"/>
    </row>
    <row r="44" spans="1:20" ht="12" customHeight="1" x14ac:dyDescent="0.2">
      <c r="A44" s="73" t="s">
        <v>44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5"/>
      <c r="Q44" s="76"/>
      <c r="R44" s="60"/>
      <c r="S44" s="60"/>
      <c r="T44" s="64"/>
    </row>
    <row r="45" spans="1:20" ht="14.25" customHeight="1" x14ac:dyDescent="0.2">
      <c r="A45" s="6"/>
      <c r="B45" s="77"/>
      <c r="C45" s="77"/>
      <c r="D45" s="77"/>
      <c r="E45" s="77"/>
      <c r="F45" s="77"/>
      <c r="G45" s="6"/>
      <c r="H45" s="77"/>
      <c r="I45" s="77"/>
      <c r="J45" s="77"/>
      <c r="K45" s="78"/>
      <c r="L45" s="1"/>
      <c r="M45" s="1"/>
      <c r="N45" s="1"/>
      <c r="O45" s="1"/>
      <c r="P45" s="1"/>
      <c r="Q45" s="1"/>
      <c r="R45" s="64"/>
      <c r="S45" s="64"/>
      <c r="T45" s="64"/>
    </row>
    <row r="46" spans="1:20" ht="14.25" customHeight="1" x14ac:dyDescent="0.2">
      <c r="A46" s="79"/>
      <c r="B46" s="1"/>
      <c r="C46" s="77"/>
      <c r="D46" s="77"/>
      <c r="E46" s="77"/>
      <c r="F46" s="80"/>
      <c r="G46" s="80"/>
      <c r="H46" s="80"/>
      <c r="I46" s="80"/>
      <c r="J46" s="80"/>
      <c r="K46" s="80"/>
      <c r="L46" s="1"/>
      <c r="M46" s="1"/>
      <c r="N46" s="1"/>
      <c r="O46" s="1"/>
      <c r="P46" s="1"/>
      <c r="Q46" s="1"/>
      <c r="R46" s="64"/>
      <c r="S46" s="64"/>
      <c r="T46" s="64"/>
    </row>
    <row r="47" spans="1:20" ht="14.25" customHeight="1" x14ac:dyDescent="0.2">
      <c r="A47" s="79"/>
      <c r="B47" s="1"/>
      <c r="C47" s="77"/>
      <c r="D47" s="77"/>
      <c r="E47" s="77"/>
      <c r="F47" s="80"/>
      <c r="G47" s="80"/>
      <c r="H47" s="80"/>
      <c r="I47" s="80"/>
      <c r="J47" s="80"/>
      <c r="K47" s="80"/>
      <c r="L47" s="1"/>
      <c r="M47" s="1"/>
      <c r="N47" s="1"/>
      <c r="O47" s="1"/>
      <c r="P47" s="1"/>
      <c r="Q47" s="1"/>
    </row>
    <row r="48" spans="1:20" ht="14.2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2023-2024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2024-02-23T10:24:20Z</dcterms:created>
  <dcterms:modified xsi:type="dcterms:W3CDTF">2024-02-23T10:24:46Z</dcterms:modified>
</cp:coreProperties>
</file>